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harts/style1.xml" ContentType="application/vnd.ms-office.chartstyle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 activeTab="2"/>
  </bookViews>
  <sheets>
    <sheet name="2016" sheetId="1" r:id="rId1"/>
    <sheet name="2017" sheetId="2" r:id="rId2"/>
    <sheet name="2020" sheetId="3" r:id="rId3"/>
  </sheets>
  <calcPr calcId="125725"/>
</workbook>
</file>

<file path=xl/calcChain.xml><?xml version="1.0" encoding="utf-8"?>
<calcChain xmlns="http://schemas.openxmlformats.org/spreadsheetml/2006/main">
  <c r="X6" i="3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5"/>
  <c r="W7"/>
  <c r="W8"/>
  <c r="W9" s="1"/>
  <c r="W10" s="1"/>
  <c r="W11" s="1"/>
  <c r="W12" s="1"/>
  <c r="W13" s="1"/>
  <c r="W14" s="1"/>
  <c r="W15" s="1"/>
  <c r="W16" s="1"/>
  <c r="W17" s="1"/>
  <c r="W18" s="1"/>
  <c r="W19" s="1"/>
  <c r="W20" s="1"/>
  <c r="W21" s="1"/>
  <c r="W22" s="1"/>
  <c r="W23" s="1"/>
  <c r="W24" s="1"/>
  <c r="W25" s="1"/>
  <c r="W26" s="1"/>
  <c r="W27" s="1"/>
  <c r="W28" s="1"/>
  <c r="W29" s="1"/>
  <c r="W30" s="1"/>
  <c r="W31" s="1"/>
  <c r="W32" s="1"/>
  <c r="W33" s="1"/>
  <c r="W34" s="1"/>
  <c r="W35" s="1"/>
  <c r="W36" s="1"/>
  <c r="W37" s="1"/>
  <c r="W38" s="1"/>
  <c r="W39" s="1"/>
  <c r="W40" s="1"/>
  <c r="W41" s="1"/>
  <c r="W42" s="1"/>
  <c r="W43" s="1"/>
  <c r="W44" s="1"/>
  <c r="W45" s="1"/>
  <c r="W46" s="1"/>
  <c r="W47" s="1"/>
  <c r="W48" s="1"/>
  <c r="W49" s="1"/>
  <c r="W50" s="1"/>
  <c r="W51" s="1"/>
  <c r="W52" s="1"/>
  <c r="W53" s="1"/>
  <c r="W54" s="1"/>
  <c r="W55" s="1"/>
  <c r="W56" s="1"/>
  <c r="W57" s="1"/>
  <c r="W58" s="1"/>
  <c r="W59" s="1"/>
  <c r="W60" s="1"/>
  <c r="W61" s="1"/>
  <c r="W62" s="1"/>
  <c r="W63" s="1"/>
  <c r="W64" s="1"/>
  <c r="W65" s="1"/>
  <c r="W66" s="1"/>
  <c r="W67" s="1"/>
  <c r="W68" s="1"/>
  <c r="W69" s="1"/>
  <c r="W70" s="1"/>
  <c r="W71" s="1"/>
  <c r="W72" s="1"/>
  <c r="W73" s="1"/>
  <c r="W74" s="1"/>
  <c r="W75" s="1"/>
  <c r="W76" s="1"/>
  <c r="W77" s="1"/>
  <c r="W78" s="1"/>
  <c r="W79" s="1"/>
  <c r="W80" s="1"/>
  <c r="W81" s="1"/>
  <c r="W82" s="1"/>
  <c r="W83" s="1"/>
  <c r="W84" s="1"/>
  <c r="W85" s="1"/>
  <c r="W86" s="1"/>
  <c r="W87" s="1"/>
  <c r="W88" s="1"/>
  <c r="W89" s="1"/>
  <c r="W90" s="1"/>
  <c r="W91" s="1"/>
  <c r="W92" s="1"/>
  <c r="W93" s="1"/>
  <c r="W94" s="1"/>
  <c r="W95" s="1"/>
  <c r="W96" s="1"/>
  <c r="W97" s="1"/>
  <c r="W98" s="1"/>
  <c r="W99" s="1"/>
  <c r="W100" s="1"/>
  <c r="W101" s="1"/>
  <c r="W102" s="1"/>
  <c r="W103" s="1"/>
  <c r="W104" s="1"/>
  <c r="W105" s="1"/>
  <c r="W6"/>
  <c r="I23"/>
  <c r="I24"/>
  <c r="I5"/>
  <c r="F6" l="1"/>
  <c r="G6" s="1"/>
  <c r="H6" s="1"/>
  <c r="F7"/>
  <c r="G7" s="1"/>
  <c r="H7" s="1"/>
  <c r="F8"/>
  <c r="G8" s="1"/>
  <c r="H8" s="1"/>
  <c r="F9"/>
  <c r="G9" s="1"/>
  <c r="H9" s="1"/>
  <c r="F10"/>
  <c r="G10" s="1"/>
  <c r="H10" s="1"/>
  <c r="F11"/>
  <c r="G11" s="1"/>
  <c r="H11" s="1"/>
  <c r="F12"/>
  <c r="G12" s="1"/>
  <c r="H12" s="1"/>
  <c r="F13"/>
  <c r="G13" s="1"/>
  <c r="H13" s="1"/>
  <c r="F14"/>
  <c r="G14" s="1"/>
  <c r="H14" s="1"/>
  <c r="F15"/>
  <c r="G15" s="1"/>
  <c r="H15" s="1"/>
  <c r="F16"/>
  <c r="G16" s="1"/>
  <c r="H16" s="1"/>
  <c r="F17"/>
  <c r="G17" s="1"/>
  <c r="H17" s="1"/>
  <c r="F18"/>
  <c r="G18" s="1"/>
  <c r="H18" s="1"/>
  <c r="F19"/>
  <c r="G19" s="1"/>
  <c r="H19" s="1"/>
  <c r="F20"/>
  <c r="G20" s="1"/>
  <c r="H20" s="1"/>
  <c r="F21"/>
  <c r="G21" s="1"/>
  <c r="H21" s="1"/>
  <c r="F22"/>
  <c r="G22" s="1"/>
  <c r="H22" s="1"/>
  <c r="F23"/>
  <c r="G23" s="1"/>
  <c r="H23" s="1"/>
  <c r="F24"/>
  <c r="G24" s="1"/>
  <c r="H24" s="1"/>
  <c r="F5"/>
  <c r="G5" s="1"/>
  <c r="H5" s="1"/>
  <c r="B6"/>
  <c r="D40" i="2"/>
  <c r="E40"/>
  <c r="D41"/>
  <c r="E41"/>
  <c r="D42"/>
  <c r="E42"/>
  <c r="D43"/>
  <c r="E43"/>
  <c r="D44"/>
  <c r="E44"/>
  <c r="D45"/>
  <c r="E45"/>
  <c r="D46"/>
  <c r="E46"/>
  <c r="N38"/>
  <c r="N39"/>
  <c r="N40"/>
  <c r="N41"/>
  <c r="N42"/>
  <c r="N43"/>
  <c r="N44"/>
  <c r="N45"/>
  <c r="N46"/>
  <c r="N37"/>
  <c r="D39"/>
  <c r="E39"/>
  <c r="D38"/>
  <c r="E38"/>
  <c r="D37"/>
  <c r="E37"/>
  <c r="E36"/>
  <c r="D36"/>
  <c r="E35"/>
  <c r="D35"/>
  <c r="E34"/>
  <c r="D34"/>
  <c r="E33"/>
  <c r="D33"/>
  <c r="E32"/>
  <c r="D32"/>
  <c r="E31"/>
  <c r="D31"/>
  <c r="E30"/>
  <c r="D30"/>
  <c r="E29"/>
  <c r="D29"/>
  <c r="E28"/>
  <c r="D28"/>
  <c r="E27"/>
  <c r="D27"/>
  <c r="E26"/>
  <c r="D26"/>
  <c r="E25"/>
  <c r="D25"/>
  <c r="E24"/>
  <c r="D24"/>
  <c r="E23"/>
  <c r="D23"/>
  <c r="E22"/>
  <c r="D22"/>
  <c r="E21"/>
  <c r="D21"/>
  <c r="E20"/>
  <c r="D20"/>
  <c r="E19"/>
  <c r="D19"/>
  <c r="E18"/>
  <c r="D18"/>
  <c r="E17"/>
  <c r="D17"/>
  <c r="E16"/>
  <c r="D16"/>
  <c r="E15"/>
  <c r="D15"/>
  <c r="E14"/>
  <c r="D14"/>
  <c r="E13"/>
  <c r="D13"/>
  <c r="E12"/>
  <c r="D12"/>
  <c r="E11"/>
  <c r="D11"/>
  <c r="E10"/>
  <c r="D10"/>
  <c r="E9"/>
  <c r="D9"/>
  <c r="Q8"/>
  <c r="E8"/>
  <c r="D8"/>
  <c r="E7"/>
  <c r="D7"/>
  <c r="E6"/>
  <c r="D6"/>
  <c r="E5"/>
  <c r="D5"/>
  <c r="E4"/>
  <c r="D4"/>
  <c r="E3"/>
  <c r="D3"/>
  <c r="E4" i="1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"/>
  <c r="B7" i="3" l="1"/>
  <c r="I6"/>
  <c r="D36" i="1"/>
  <c r="Q8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"/>
  <c r="B8" i="3" l="1"/>
  <c r="I7"/>
  <c r="B9" l="1"/>
  <c r="I8"/>
  <c r="B10" l="1"/>
  <c r="I9"/>
  <c r="B11" l="1"/>
  <c r="I10"/>
  <c r="B12" l="1"/>
  <c r="I11"/>
  <c r="I12" l="1"/>
  <c r="B13"/>
  <c r="B14" l="1"/>
  <c r="I13"/>
  <c r="B15" l="1"/>
  <c r="I14"/>
  <c r="B16" l="1"/>
  <c r="I15"/>
  <c r="B17" l="1"/>
  <c r="I16"/>
  <c r="B18" l="1"/>
  <c r="I17"/>
  <c r="B19" l="1"/>
  <c r="I18"/>
  <c r="B20" l="1"/>
  <c r="I19"/>
  <c r="B21" l="1"/>
  <c r="I20"/>
  <c r="B22" l="1"/>
  <c r="I22" s="1"/>
  <c r="I21"/>
</calcChain>
</file>

<file path=xl/sharedStrings.xml><?xml version="1.0" encoding="utf-8"?>
<sst xmlns="http://schemas.openxmlformats.org/spreadsheetml/2006/main" count="26" uniqueCount="15">
  <si>
    <t>L /m</t>
  </si>
  <si>
    <t>T /s</t>
  </si>
  <si>
    <t>sqrt(L)</t>
  </si>
  <si>
    <t>gradient</t>
  </si>
  <si>
    <t>Tmodel</t>
  </si>
  <si>
    <t>g /ms^-2</t>
  </si>
  <si>
    <t>MEASURING g VIA A PENDULUM</t>
  </si>
  <si>
    <t>ten periods /s</t>
  </si>
  <si>
    <t>period T /s</t>
  </si>
  <si>
    <t>length of pendulum L /m</t>
  </si>
  <si>
    <t>x = T^2</t>
  </si>
  <si>
    <t>y = 4*pi^2 * L</t>
  </si>
  <si>
    <t>Initial angle = 20 degrees</t>
  </si>
  <si>
    <t>MODEL curve</t>
  </si>
  <si>
    <t>Using g = 9.81N/kg</t>
  </si>
</sst>
</file>

<file path=xl/styles.xml><?xml version="1.0" encoding="utf-8"?>
<styleSheet xmlns="http://schemas.openxmlformats.org/spreadsheetml/2006/main">
  <numFmts count="1">
    <numFmt numFmtId="164" formatCode="0.000"/>
  </numFmts>
  <fonts count="6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0" fillId="0" borderId="0" xfId="0" applyAlignment="1">
      <alignment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0" fillId="5" borderId="1" xfId="0" applyFill="1" applyBorder="1" applyAlignment="1">
      <alignment horizontal="left"/>
    </xf>
    <xf numFmtId="0" fontId="0" fillId="4" borderId="1" xfId="0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5" borderId="1" xfId="0" applyNumberFormat="1" applyFill="1" applyBorder="1" applyAlignment="1">
      <alignment horizontal="left"/>
    </xf>
    <xf numFmtId="0" fontId="4" fillId="0" borderId="0" xfId="0" applyFont="1"/>
    <xf numFmtId="0" fontId="3" fillId="6" borderId="1" xfId="0" applyFont="1" applyFill="1" applyBorder="1" applyAlignment="1">
      <alignment wrapText="1"/>
    </xf>
    <xf numFmtId="2" fontId="0" fillId="6" borderId="1" xfId="0" applyNumberFormat="1" applyFill="1" applyBorder="1" applyAlignment="1">
      <alignment horizontal="left"/>
    </xf>
    <xf numFmtId="164" fontId="0" fillId="0" borderId="0" xfId="0" applyNumberFormat="1"/>
    <xf numFmtId="164" fontId="3" fillId="0" borderId="0" xfId="0" applyNumberFormat="1" applyFont="1"/>
    <xf numFmtId="164" fontId="3" fillId="0" borderId="1" xfId="0" applyNumberFormat="1" applyFont="1" applyBorder="1" applyAlignment="1">
      <alignment horizontal="left"/>
    </xf>
    <xf numFmtId="164" fontId="0" fillId="0" borderId="1" xfId="0" applyNumberFormat="1" applyBorder="1" applyAlignment="1">
      <alignment horizontal="left"/>
    </xf>
    <xf numFmtId="164" fontId="5" fillId="0" borderId="0" xfId="0" applyNumberFormat="1" applyFont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Pendulum g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32968971344335435"/>
                  <c:y val="-6.0278277398066363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1.8532x + 0.1004
R² = 0.9717</a:t>
                    </a:r>
                  </a:p>
                </c:rich>
              </c:tx>
              <c:numFmt formatCode="General" sourceLinked="0"/>
            </c:trendlineLbl>
          </c:trendline>
          <c:xVal>
            <c:numRef>
              <c:f>'2016'!$D$3:$D$36</c:f>
              <c:numCache>
                <c:formatCode>General</c:formatCode>
                <c:ptCount val="34"/>
                <c:pt idx="0">
                  <c:v>1.0677078252031311</c:v>
                </c:pt>
                <c:pt idx="1">
                  <c:v>1</c:v>
                </c:pt>
                <c:pt idx="2">
                  <c:v>0.94868329805051377</c:v>
                </c:pt>
                <c:pt idx="3">
                  <c:v>0.89442719099991586</c:v>
                </c:pt>
                <c:pt idx="4">
                  <c:v>0.83666002653407556</c:v>
                </c:pt>
                <c:pt idx="5">
                  <c:v>0.7745966692414834</c:v>
                </c:pt>
                <c:pt idx="6">
                  <c:v>0.70710678118654757</c:v>
                </c:pt>
                <c:pt idx="7">
                  <c:v>0.63245553203367588</c:v>
                </c:pt>
                <c:pt idx="8">
                  <c:v>0.54772255750516607</c:v>
                </c:pt>
                <c:pt idx="9">
                  <c:v>1</c:v>
                </c:pt>
                <c:pt idx="10">
                  <c:v>0.94868329805051377</c:v>
                </c:pt>
                <c:pt idx="11">
                  <c:v>0.89442719099991586</c:v>
                </c:pt>
                <c:pt idx="12">
                  <c:v>0.83666002653407556</c:v>
                </c:pt>
                <c:pt idx="13">
                  <c:v>0.7745966692414834</c:v>
                </c:pt>
                <c:pt idx="14">
                  <c:v>0.70710678118654757</c:v>
                </c:pt>
                <c:pt idx="15">
                  <c:v>0.63245553203367588</c:v>
                </c:pt>
                <c:pt idx="16">
                  <c:v>0.54772255750516607</c:v>
                </c:pt>
                <c:pt idx="17">
                  <c:v>0.44721359549995793</c:v>
                </c:pt>
                <c:pt idx="18">
                  <c:v>0.31622776601683794</c:v>
                </c:pt>
                <c:pt idx="19">
                  <c:v>0.74833147735478833</c:v>
                </c:pt>
                <c:pt idx="20">
                  <c:v>0.67082039324993692</c:v>
                </c:pt>
                <c:pt idx="21">
                  <c:v>0.59160797830996159</c:v>
                </c:pt>
                <c:pt idx="22">
                  <c:v>0.5</c:v>
                </c:pt>
                <c:pt idx="23">
                  <c:v>0.44721359549995793</c:v>
                </c:pt>
                <c:pt idx="24">
                  <c:v>0.3872983346207417</c:v>
                </c:pt>
                <c:pt idx="25">
                  <c:v>0.31622776601683794</c:v>
                </c:pt>
                <c:pt idx="26">
                  <c:v>1</c:v>
                </c:pt>
                <c:pt idx="27">
                  <c:v>0.93808315196468595</c:v>
                </c:pt>
                <c:pt idx="28">
                  <c:v>0.8660254037844386</c:v>
                </c:pt>
                <c:pt idx="29">
                  <c:v>0.78102496759066542</c:v>
                </c:pt>
                <c:pt idx="30">
                  <c:v>0.68556546004010444</c:v>
                </c:pt>
                <c:pt idx="31">
                  <c:v>0.59160797830996159</c:v>
                </c:pt>
                <c:pt idx="32">
                  <c:v>0.44721359549995793</c:v>
                </c:pt>
                <c:pt idx="33">
                  <c:v>0.2449489742783178</c:v>
                </c:pt>
              </c:numCache>
            </c:numRef>
          </c:xVal>
          <c:yVal>
            <c:numRef>
              <c:f>'2016'!$C$3:$C$36</c:f>
              <c:numCache>
                <c:formatCode>General</c:formatCode>
                <c:ptCount val="34"/>
                <c:pt idx="0">
                  <c:v>1.93</c:v>
                </c:pt>
                <c:pt idx="1">
                  <c:v>1.84</c:v>
                </c:pt>
                <c:pt idx="2">
                  <c:v>1.75</c:v>
                </c:pt>
                <c:pt idx="3">
                  <c:v>1.65</c:v>
                </c:pt>
                <c:pt idx="4">
                  <c:v>1.56</c:v>
                </c:pt>
                <c:pt idx="5">
                  <c:v>1.46</c:v>
                </c:pt>
                <c:pt idx="6">
                  <c:v>1.32</c:v>
                </c:pt>
                <c:pt idx="7">
                  <c:v>1.18</c:v>
                </c:pt>
                <c:pt idx="8">
                  <c:v>1.03</c:v>
                </c:pt>
                <c:pt idx="9">
                  <c:v>2</c:v>
                </c:pt>
                <c:pt idx="10">
                  <c:v>1.92</c:v>
                </c:pt>
                <c:pt idx="11">
                  <c:v>1.8</c:v>
                </c:pt>
                <c:pt idx="12">
                  <c:v>1.71</c:v>
                </c:pt>
                <c:pt idx="13">
                  <c:v>1.56</c:v>
                </c:pt>
                <c:pt idx="14">
                  <c:v>1.45</c:v>
                </c:pt>
                <c:pt idx="15">
                  <c:v>1.3</c:v>
                </c:pt>
                <c:pt idx="16">
                  <c:v>1.1399999999999999</c:v>
                </c:pt>
                <c:pt idx="17">
                  <c:v>0.92</c:v>
                </c:pt>
                <c:pt idx="18">
                  <c:v>0.69</c:v>
                </c:pt>
                <c:pt idx="19">
                  <c:v>1.57</c:v>
                </c:pt>
                <c:pt idx="20">
                  <c:v>1.39</c:v>
                </c:pt>
                <c:pt idx="21">
                  <c:v>1.23</c:v>
                </c:pt>
                <c:pt idx="22">
                  <c:v>1.04</c:v>
                </c:pt>
                <c:pt idx="23">
                  <c:v>0.93</c:v>
                </c:pt>
                <c:pt idx="24">
                  <c:v>0.82</c:v>
                </c:pt>
                <c:pt idx="25">
                  <c:v>0.67</c:v>
                </c:pt>
                <c:pt idx="26">
                  <c:v>2.06</c:v>
                </c:pt>
                <c:pt idx="27">
                  <c:v>1.94</c:v>
                </c:pt>
                <c:pt idx="28">
                  <c:v>1.79</c:v>
                </c:pt>
                <c:pt idx="29">
                  <c:v>1.65</c:v>
                </c:pt>
                <c:pt idx="30">
                  <c:v>1.43</c:v>
                </c:pt>
                <c:pt idx="31">
                  <c:v>1.21</c:v>
                </c:pt>
                <c:pt idx="32">
                  <c:v>0.93</c:v>
                </c:pt>
                <c:pt idx="33">
                  <c:v>0.52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63DF-44CC-B579-56970054C226}"/>
            </c:ext>
          </c:extLst>
        </c:ser>
        <c:ser>
          <c:idx val="1"/>
          <c:order val="1"/>
          <c:tx>
            <c:v>RGA data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1.7941610038471219E-2"/>
                  <c:y val="-6.0197123980887779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>
                        <a:solidFill>
                          <a:srgbClr val="FF0000"/>
                        </a:solidFill>
                      </a:rPr>
                      <a:t>y = 2.0559x + 0.0138
R² = 0.9992</a:t>
                    </a:r>
                    <a:endParaRPr lang="en-US" sz="1800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'2016'!$D$29:$D$36</c:f>
              <c:numCache>
                <c:formatCode>General</c:formatCode>
                <c:ptCount val="8"/>
                <c:pt idx="0">
                  <c:v>1</c:v>
                </c:pt>
                <c:pt idx="1">
                  <c:v>0.93808315196468595</c:v>
                </c:pt>
                <c:pt idx="2">
                  <c:v>0.8660254037844386</c:v>
                </c:pt>
                <c:pt idx="3">
                  <c:v>0.78102496759066542</c:v>
                </c:pt>
                <c:pt idx="4">
                  <c:v>0.68556546004010444</c:v>
                </c:pt>
                <c:pt idx="5">
                  <c:v>0.59160797830996159</c:v>
                </c:pt>
                <c:pt idx="6">
                  <c:v>0.44721359549995793</c:v>
                </c:pt>
                <c:pt idx="7">
                  <c:v>0.2449489742783178</c:v>
                </c:pt>
              </c:numCache>
            </c:numRef>
          </c:xVal>
          <c:yVal>
            <c:numRef>
              <c:f>'2016'!$C$29:$C$36</c:f>
              <c:numCache>
                <c:formatCode>General</c:formatCode>
                <c:ptCount val="8"/>
                <c:pt idx="0">
                  <c:v>2.06</c:v>
                </c:pt>
                <c:pt idx="1">
                  <c:v>1.94</c:v>
                </c:pt>
                <c:pt idx="2">
                  <c:v>1.79</c:v>
                </c:pt>
                <c:pt idx="3">
                  <c:v>1.65</c:v>
                </c:pt>
                <c:pt idx="4">
                  <c:v>1.43</c:v>
                </c:pt>
                <c:pt idx="5">
                  <c:v>1.21</c:v>
                </c:pt>
                <c:pt idx="6">
                  <c:v>0.93</c:v>
                </c:pt>
                <c:pt idx="7">
                  <c:v>0.52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63DF-44CC-B579-56970054C226}"/>
            </c:ext>
          </c:extLst>
        </c:ser>
        <c:ser>
          <c:idx val="2"/>
          <c:order val="2"/>
          <c:tx>
            <c:v>g model</c:v>
          </c:tx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2833937367418114"/>
                  <c:y val="0.1302121447999903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>
                        <a:solidFill>
                          <a:srgbClr val="00B050"/>
                        </a:solidFill>
                      </a:rPr>
                      <a:t>y = 2.0061x
R² = 1</a:t>
                    </a:r>
                    <a:endParaRPr lang="en-US" sz="1800">
                      <a:solidFill>
                        <a:srgbClr val="00B050"/>
                      </a:solidFill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'2016'!$D$3:$D$36</c:f>
              <c:numCache>
                <c:formatCode>General</c:formatCode>
                <c:ptCount val="34"/>
                <c:pt idx="0">
                  <c:v>1.0677078252031311</c:v>
                </c:pt>
                <c:pt idx="1">
                  <c:v>1</c:v>
                </c:pt>
                <c:pt idx="2">
                  <c:v>0.94868329805051377</c:v>
                </c:pt>
                <c:pt idx="3">
                  <c:v>0.89442719099991586</c:v>
                </c:pt>
                <c:pt idx="4">
                  <c:v>0.83666002653407556</c:v>
                </c:pt>
                <c:pt idx="5">
                  <c:v>0.7745966692414834</c:v>
                </c:pt>
                <c:pt idx="6">
                  <c:v>0.70710678118654757</c:v>
                </c:pt>
                <c:pt idx="7">
                  <c:v>0.63245553203367588</c:v>
                </c:pt>
                <c:pt idx="8">
                  <c:v>0.54772255750516607</c:v>
                </c:pt>
                <c:pt idx="9">
                  <c:v>1</c:v>
                </c:pt>
                <c:pt idx="10">
                  <c:v>0.94868329805051377</c:v>
                </c:pt>
                <c:pt idx="11">
                  <c:v>0.89442719099991586</c:v>
                </c:pt>
                <c:pt idx="12">
                  <c:v>0.83666002653407556</c:v>
                </c:pt>
                <c:pt idx="13">
                  <c:v>0.7745966692414834</c:v>
                </c:pt>
                <c:pt idx="14">
                  <c:v>0.70710678118654757</c:v>
                </c:pt>
                <c:pt idx="15">
                  <c:v>0.63245553203367588</c:v>
                </c:pt>
                <c:pt idx="16">
                  <c:v>0.54772255750516607</c:v>
                </c:pt>
                <c:pt idx="17">
                  <c:v>0.44721359549995793</c:v>
                </c:pt>
                <c:pt idx="18">
                  <c:v>0.31622776601683794</c:v>
                </c:pt>
                <c:pt idx="19">
                  <c:v>0.74833147735478833</c:v>
                </c:pt>
                <c:pt idx="20">
                  <c:v>0.67082039324993692</c:v>
                </c:pt>
                <c:pt idx="21">
                  <c:v>0.59160797830996159</c:v>
                </c:pt>
                <c:pt idx="22">
                  <c:v>0.5</c:v>
                </c:pt>
                <c:pt idx="23">
                  <c:v>0.44721359549995793</c:v>
                </c:pt>
                <c:pt idx="24">
                  <c:v>0.3872983346207417</c:v>
                </c:pt>
                <c:pt idx="25">
                  <c:v>0.31622776601683794</c:v>
                </c:pt>
                <c:pt idx="26">
                  <c:v>1</c:v>
                </c:pt>
                <c:pt idx="27">
                  <c:v>0.93808315196468595</c:v>
                </c:pt>
                <c:pt idx="28">
                  <c:v>0.8660254037844386</c:v>
                </c:pt>
                <c:pt idx="29">
                  <c:v>0.78102496759066542</c:v>
                </c:pt>
                <c:pt idx="30">
                  <c:v>0.68556546004010444</c:v>
                </c:pt>
                <c:pt idx="31">
                  <c:v>0.59160797830996159</c:v>
                </c:pt>
                <c:pt idx="32">
                  <c:v>0.44721359549995793</c:v>
                </c:pt>
                <c:pt idx="33">
                  <c:v>0.2449489742783178</c:v>
                </c:pt>
              </c:numCache>
            </c:numRef>
          </c:xVal>
          <c:yVal>
            <c:numRef>
              <c:f>'2016'!$E$3:$E$36</c:f>
              <c:numCache>
                <c:formatCode>General</c:formatCode>
                <c:ptCount val="34"/>
                <c:pt idx="0">
                  <c:v>2.1418930928740294</c:v>
                </c:pt>
                <c:pt idx="1">
                  <c:v>2.0060666807106475</c:v>
                </c:pt>
                <c:pt idx="2">
                  <c:v>1.9031219547658238</c:v>
                </c:pt>
                <c:pt idx="3">
                  <c:v>1.7942805861865494</c:v>
                </c:pt>
                <c:pt idx="4">
                  <c:v>1.6783958023124947</c:v>
                </c:pt>
                <c:pt idx="5">
                  <c:v>1.5538925691547856</c:v>
                </c:pt>
                <c:pt idx="6">
                  <c:v>1.4185033534428875</c:v>
                </c:pt>
                <c:pt idx="7">
                  <c:v>1.2687479698438826</c:v>
                </c:pt>
                <c:pt idx="8">
                  <c:v>1.0987679728847353</c:v>
                </c:pt>
                <c:pt idx="9">
                  <c:v>2.0060666807106475</c:v>
                </c:pt>
                <c:pt idx="10">
                  <c:v>1.9031219547658238</c:v>
                </c:pt>
                <c:pt idx="11">
                  <c:v>1.7942805861865494</c:v>
                </c:pt>
                <c:pt idx="12">
                  <c:v>1.6783958023124947</c:v>
                </c:pt>
                <c:pt idx="13">
                  <c:v>1.5538925691547856</c:v>
                </c:pt>
                <c:pt idx="14">
                  <c:v>1.4185033534428875</c:v>
                </c:pt>
                <c:pt idx="15">
                  <c:v>1.2687479698438826</c:v>
                </c:pt>
                <c:pt idx="16">
                  <c:v>1.0987679728847353</c:v>
                </c:pt>
                <c:pt idx="17">
                  <c:v>0.8971402930932747</c:v>
                </c:pt>
                <c:pt idx="18">
                  <c:v>0.6343739849219413</c:v>
                </c:pt>
                <c:pt idx="19">
                  <c:v>1.501202842848415</c:v>
                </c:pt>
                <c:pt idx="20">
                  <c:v>1.345710439639912</c:v>
                </c:pt>
                <c:pt idx="21">
                  <c:v>1.1868050533302013</c:v>
                </c:pt>
                <c:pt idx="22">
                  <c:v>1.0030333403553238</c:v>
                </c:pt>
                <c:pt idx="23">
                  <c:v>0.8971402930932747</c:v>
                </c:pt>
                <c:pt idx="24">
                  <c:v>0.77694628457739279</c:v>
                </c:pt>
                <c:pt idx="25">
                  <c:v>0.6343739849219413</c:v>
                </c:pt>
                <c:pt idx="26">
                  <c:v>2.0060666807106475</c:v>
                </c:pt>
                <c:pt idx="27">
                  <c:v>1.8818573548923794</c:v>
                </c:pt>
                <c:pt idx="28">
                  <c:v>1.7373047071809469</c:v>
                </c:pt>
                <c:pt idx="29">
                  <c:v>1.5667881642867472</c:v>
                </c:pt>
                <c:pt idx="30">
                  <c:v>1.3752900268325201</c:v>
                </c:pt>
                <c:pt idx="31">
                  <c:v>1.1868050533302013</c:v>
                </c:pt>
                <c:pt idx="32">
                  <c:v>0.8971402930932747</c:v>
                </c:pt>
                <c:pt idx="33">
                  <c:v>0.49138397577398268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63DF-44CC-B579-56970054C226}"/>
            </c:ext>
          </c:extLst>
        </c:ser>
        <c:axId val="79474048"/>
        <c:axId val="80555008"/>
      </c:scatterChart>
      <c:valAx>
        <c:axId val="794740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800" baseline="0"/>
                </a:pPr>
                <a:r>
                  <a:rPr lang="en-GB" sz="1800" baseline="0"/>
                  <a:t>sqrt( L /metres )</a:t>
                </a:r>
              </a:p>
            </c:rich>
          </c:tx>
        </c:title>
        <c:numFmt formatCode="General" sourceLinked="1"/>
        <c:tickLblPos val="nextTo"/>
        <c:crossAx val="80555008"/>
        <c:crosses val="autoZero"/>
        <c:crossBetween val="midCat"/>
      </c:valAx>
      <c:valAx>
        <c:axId val="805550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800" baseline="0"/>
                  <a:t>T /s</a:t>
                </a:r>
              </a:p>
            </c:rich>
          </c:tx>
        </c:title>
        <c:numFmt formatCode="General" sourceLinked="1"/>
        <c:tickLblPos val="nextTo"/>
        <c:crossAx val="79474048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scatterChart>
        <c:scatterStyle val="lineMarker"/>
        <c:ser>
          <c:idx val="0"/>
          <c:order val="0"/>
          <c:tx>
            <c:v>4P1 data</c:v>
          </c:tx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0.12235483407039864"/>
                  <c:y val="6.4324326266973889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2.0365x</a:t>
                    </a:r>
                    <a:br>
                      <a:rPr lang="en-US" sz="1800" baseline="0"/>
                    </a:br>
                    <a:r>
                      <a:rPr lang="en-US" sz="1800" baseline="0"/>
                      <a:t>R² = 0.9933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xVal>
            <c:numRef>
              <c:f>'2017'!$D$3:$D$46</c:f>
              <c:numCache>
                <c:formatCode>General</c:formatCode>
                <c:ptCount val="44"/>
                <c:pt idx="0">
                  <c:v>0.64807406984078597</c:v>
                </c:pt>
                <c:pt idx="1">
                  <c:v>0.74833147735478833</c:v>
                </c:pt>
                <c:pt idx="2">
                  <c:v>0.33911649915626341</c:v>
                </c:pt>
                <c:pt idx="3">
                  <c:v>0.50990195135927852</c:v>
                </c:pt>
                <c:pt idx="4">
                  <c:v>0.59160797830996159</c:v>
                </c:pt>
                <c:pt idx="5">
                  <c:v>0.44721359549995793</c:v>
                </c:pt>
                <c:pt idx="6">
                  <c:v>0.36055512754639896</c:v>
                </c:pt>
                <c:pt idx="7">
                  <c:v>0.50497524691810391</c:v>
                </c:pt>
                <c:pt idx="8">
                  <c:v>0.64109281699298426</c:v>
                </c:pt>
                <c:pt idx="9">
                  <c:v>0.72111025509279791</c:v>
                </c:pt>
                <c:pt idx="10">
                  <c:v>0.80622577482985502</c:v>
                </c:pt>
                <c:pt idx="11">
                  <c:v>0.8660254037844386</c:v>
                </c:pt>
                <c:pt idx="12">
                  <c:v>0.9</c:v>
                </c:pt>
                <c:pt idx="13">
                  <c:v>0.93808315196468595</c:v>
                </c:pt>
                <c:pt idx="14">
                  <c:v>0.9797958971132712</c:v>
                </c:pt>
                <c:pt idx="15">
                  <c:v>0.23452078799117149</c:v>
                </c:pt>
                <c:pt idx="16">
                  <c:v>1.0464224768228174</c:v>
                </c:pt>
                <c:pt idx="17">
                  <c:v>0.66708320320631664</c:v>
                </c:pt>
                <c:pt idx="18">
                  <c:v>0.63245553203367588</c:v>
                </c:pt>
                <c:pt idx="19">
                  <c:v>0.54772255750516607</c:v>
                </c:pt>
                <c:pt idx="20">
                  <c:v>0.44721359549995793</c:v>
                </c:pt>
                <c:pt idx="21">
                  <c:v>0.31622776601683794</c:v>
                </c:pt>
                <c:pt idx="22">
                  <c:v>0.83666002653407556</c:v>
                </c:pt>
                <c:pt idx="23">
                  <c:v>0.4979959839195493</c:v>
                </c:pt>
                <c:pt idx="24">
                  <c:v>0.7745966692414834</c:v>
                </c:pt>
                <c:pt idx="25">
                  <c:v>0.74161984870956632</c:v>
                </c:pt>
                <c:pt idx="26">
                  <c:v>0.70710678118654757</c:v>
                </c:pt>
                <c:pt idx="27">
                  <c:v>0.67082039324993692</c:v>
                </c:pt>
                <c:pt idx="28">
                  <c:v>0.63245553203367588</c:v>
                </c:pt>
                <c:pt idx="29">
                  <c:v>0.59160797830996159</c:v>
                </c:pt>
                <c:pt idx="30">
                  <c:v>0.54772255750516607</c:v>
                </c:pt>
                <c:pt idx="31">
                  <c:v>0.5</c:v>
                </c:pt>
                <c:pt idx="32">
                  <c:v>0.44721359549995793</c:v>
                </c:pt>
                <c:pt idx="33">
                  <c:v>0.3872983346207417</c:v>
                </c:pt>
                <c:pt idx="34">
                  <c:v>0.51478150704935</c:v>
                </c:pt>
                <c:pt idx="35">
                  <c:v>0.45825756949558399</c:v>
                </c:pt>
                <c:pt idx="36">
                  <c:v>0.31622776601683794</c:v>
                </c:pt>
                <c:pt idx="37">
                  <c:v>0.3872983346207417</c:v>
                </c:pt>
                <c:pt idx="38">
                  <c:v>0.54772255750516607</c:v>
                </c:pt>
                <c:pt idx="39">
                  <c:v>0.59160797830996159</c:v>
                </c:pt>
                <c:pt idx="40">
                  <c:v>0.22360679774997896</c:v>
                </c:pt>
                <c:pt idx="41">
                  <c:v>0.63245553203367588</c:v>
                </c:pt>
                <c:pt idx="42">
                  <c:v>0.67082039324993692</c:v>
                </c:pt>
                <c:pt idx="43">
                  <c:v>0.70710678118654757</c:v>
                </c:pt>
              </c:numCache>
            </c:numRef>
          </c:xVal>
          <c:yVal>
            <c:numRef>
              <c:f>'2017'!$C$3:$C$46</c:f>
              <c:numCache>
                <c:formatCode>General</c:formatCode>
                <c:ptCount val="44"/>
                <c:pt idx="0">
                  <c:v>1.3140000000000001</c:v>
                </c:pt>
                <c:pt idx="1">
                  <c:v>1.56</c:v>
                </c:pt>
                <c:pt idx="2">
                  <c:v>0.76</c:v>
                </c:pt>
                <c:pt idx="3">
                  <c:v>1.075</c:v>
                </c:pt>
                <c:pt idx="4">
                  <c:v>1.22</c:v>
                </c:pt>
                <c:pt idx="5">
                  <c:v>0.93</c:v>
                </c:pt>
                <c:pt idx="6">
                  <c:v>0.74</c:v>
                </c:pt>
                <c:pt idx="7">
                  <c:v>1.03</c:v>
                </c:pt>
                <c:pt idx="8">
                  <c:v>1.296</c:v>
                </c:pt>
                <c:pt idx="9">
                  <c:v>1.446</c:v>
                </c:pt>
                <c:pt idx="10">
                  <c:v>1.6220000000000001</c:v>
                </c:pt>
                <c:pt idx="11">
                  <c:v>1.7350000000000001</c:v>
                </c:pt>
                <c:pt idx="12">
                  <c:v>1.8069999999999999</c:v>
                </c:pt>
                <c:pt idx="13">
                  <c:v>1.89</c:v>
                </c:pt>
                <c:pt idx="14">
                  <c:v>1.9690000000000001</c:v>
                </c:pt>
                <c:pt idx="15">
                  <c:v>0.59499999999999997</c:v>
                </c:pt>
                <c:pt idx="16">
                  <c:v>2.1349999999999998</c:v>
                </c:pt>
                <c:pt idx="17">
                  <c:v>1.343</c:v>
                </c:pt>
                <c:pt idx="18">
                  <c:v>1.26</c:v>
                </c:pt>
                <c:pt idx="19">
                  <c:v>1.1100000000000001</c:v>
                </c:pt>
                <c:pt idx="20">
                  <c:v>0.88</c:v>
                </c:pt>
                <c:pt idx="21">
                  <c:v>0.65</c:v>
                </c:pt>
                <c:pt idx="22">
                  <c:v>1.68</c:v>
                </c:pt>
                <c:pt idx="23">
                  <c:v>0.99</c:v>
                </c:pt>
                <c:pt idx="24">
                  <c:v>1.53</c:v>
                </c:pt>
                <c:pt idx="25">
                  <c:v>1.5</c:v>
                </c:pt>
                <c:pt idx="26">
                  <c:v>1.44</c:v>
                </c:pt>
                <c:pt idx="27">
                  <c:v>1.37</c:v>
                </c:pt>
                <c:pt idx="28">
                  <c:v>1.29</c:v>
                </c:pt>
                <c:pt idx="29">
                  <c:v>1.24</c:v>
                </c:pt>
                <c:pt idx="30">
                  <c:v>1.1200000000000001</c:v>
                </c:pt>
                <c:pt idx="31">
                  <c:v>1.02</c:v>
                </c:pt>
                <c:pt idx="32">
                  <c:v>0.93</c:v>
                </c:pt>
                <c:pt idx="33">
                  <c:v>0.85</c:v>
                </c:pt>
                <c:pt idx="34">
                  <c:v>1.0660000000000001</c:v>
                </c:pt>
                <c:pt idx="35">
                  <c:v>0.94499999999999995</c:v>
                </c:pt>
                <c:pt idx="36">
                  <c:v>0.68399999999999994</c:v>
                </c:pt>
                <c:pt idx="37">
                  <c:v>0.8005000000000001</c:v>
                </c:pt>
                <c:pt idx="38">
                  <c:v>1.1244999999999998</c:v>
                </c:pt>
                <c:pt idx="39">
                  <c:v>1.2224999999999999</c:v>
                </c:pt>
                <c:pt idx="40">
                  <c:v>0.49249999999999999</c:v>
                </c:pt>
                <c:pt idx="41">
                  <c:v>1.3134999999999999</c:v>
                </c:pt>
                <c:pt idx="42">
                  <c:v>1.3560000000000001</c:v>
                </c:pt>
                <c:pt idx="43">
                  <c:v>1.4525000000000001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874E-44C7-99F9-CBBEE93CF261}"/>
            </c:ext>
          </c:extLst>
        </c:ser>
        <c:ser>
          <c:idx val="1"/>
          <c:order val="1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'2017'!$D$3:$D$46</c:f>
              <c:numCache>
                <c:formatCode>General</c:formatCode>
                <c:ptCount val="44"/>
                <c:pt idx="0">
                  <c:v>0.64807406984078597</c:v>
                </c:pt>
                <c:pt idx="1">
                  <c:v>0.74833147735478833</c:v>
                </c:pt>
                <c:pt idx="2">
                  <c:v>0.33911649915626341</c:v>
                </c:pt>
                <c:pt idx="3">
                  <c:v>0.50990195135927852</c:v>
                </c:pt>
                <c:pt idx="4">
                  <c:v>0.59160797830996159</c:v>
                </c:pt>
                <c:pt idx="5">
                  <c:v>0.44721359549995793</c:v>
                </c:pt>
                <c:pt idx="6">
                  <c:v>0.36055512754639896</c:v>
                </c:pt>
                <c:pt idx="7">
                  <c:v>0.50497524691810391</c:v>
                </c:pt>
                <c:pt idx="8">
                  <c:v>0.64109281699298426</c:v>
                </c:pt>
                <c:pt idx="9">
                  <c:v>0.72111025509279791</c:v>
                </c:pt>
                <c:pt idx="10">
                  <c:v>0.80622577482985502</c:v>
                </c:pt>
                <c:pt idx="11">
                  <c:v>0.8660254037844386</c:v>
                </c:pt>
                <c:pt idx="12">
                  <c:v>0.9</c:v>
                </c:pt>
                <c:pt idx="13">
                  <c:v>0.93808315196468595</c:v>
                </c:pt>
                <c:pt idx="14">
                  <c:v>0.9797958971132712</c:v>
                </c:pt>
                <c:pt idx="15">
                  <c:v>0.23452078799117149</c:v>
                </c:pt>
                <c:pt idx="16">
                  <c:v>1.0464224768228174</c:v>
                </c:pt>
                <c:pt idx="17">
                  <c:v>0.66708320320631664</c:v>
                </c:pt>
                <c:pt idx="18">
                  <c:v>0.63245553203367588</c:v>
                </c:pt>
                <c:pt idx="19">
                  <c:v>0.54772255750516607</c:v>
                </c:pt>
                <c:pt idx="20">
                  <c:v>0.44721359549995793</c:v>
                </c:pt>
                <c:pt idx="21">
                  <c:v>0.31622776601683794</c:v>
                </c:pt>
                <c:pt idx="22">
                  <c:v>0.83666002653407556</c:v>
                </c:pt>
                <c:pt idx="23">
                  <c:v>0.4979959839195493</c:v>
                </c:pt>
                <c:pt idx="24">
                  <c:v>0.7745966692414834</c:v>
                </c:pt>
                <c:pt idx="25">
                  <c:v>0.74161984870956632</c:v>
                </c:pt>
                <c:pt idx="26">
                  <c:v>0.70710678118654757</c:v>
                </c:pt>
                <c:pt idx="27">
                  <c:v>0.67082039324993692</c:v>
                </c:pt>
                <c:pt idx="28">
                  <c:v>0.63245553203367588</c:v>
                </c:pt>
                <c:pt idx="29">
                  <c:v>0.59160797830996159</c:v>
                </c:pt>
                <c:pt idx="30">
                  <c:v>0.54772255750516607</c:v>
                </c:pt>
                <c:pt idx="31">
                  <c:v>0.5</c:v>
                </c:pt>
                <c:pt idx="32">
                  <c:v>0.44721359549995793</c:v>
                </c:pt>
                <c:pt idx="33">
                  <c:v>0.3872983346207417</c:v>
                </c:pt>
                <c:pt idx="34">
                  <c:v>0.51478150704935</c:v>
                </c:pt>
                <c:pt idx="35">
                  <c:v>0.45825756949558399</c:v>
                </c:pt>
                <c:pt idx="36">
                  <c:v>0.31622776601683794</c:v>
                </c:pt>
                <c:pt idx="37">
                  <c:v>0.3872983346207417</c:v>
                </c:pt>
                <c:pt idx="38">
                  <c:v>0.54772255750516607</c:v>
                </c:pt>
                <c:pt idx="39">
                  <c:v>0.59160797830996159</c:v>
                </c:pt>
                <c:pt idx="40">
                  <c:v>0.22360679774997896</c:v>
                </c:pt>
                <c:pt idx="41">
                  <c:v>0.63245553203367588</c:v>
                </c:pt>
                <c:pt idx="42">
                  <c:v>0.67082039324993692</c:v>
                </c:pt>
                <c:pt idx="43">
                  <c:v>0.70710678118654757</c:v>
                </c:pt>
              </c:numCache>
            </c:numRef>
          </c:xVal>
          <c:yVal>
            <c:numRef>
              <c:f>'2017'!$E$3:$E$46</c:f>
              <c:numCache>
                <c:formatCode>General</c:formatCode>
                <c:ptCount val="44"/>
                <c:pt idx="0">
                  <c:v>1.3000797981401457</c:v>
                </c:pt>
                <c:pt idx="1">
                  <c:v>1.501202842848415</c:v>
                </c:pt>
                <c:pt idx="2">
                  <c:v>0.68029030983662031</c:v>
                </c:pt>
                <c:pt idx="3">
                  <c:v>1.0228973150511897</c:v>
                </c:pt>
                <c:pt idx="4">
                  <c:v>1.1868050533302013</c:v>
                </c:pt>
                <c:pt idx="5">
                  <c:v>0.8971402930932747</c:v>
                </c:pt>
                <c:pt idx="6">
                  <c:v>0.72329762793020869</c:v>
                </c:pt>
                <c:pt idx="7">
                  <c:v>1.0130140174260402</c:v>
                </c:pt>
                <c:pt idx="8">
                  <c:v>1.2860749394125544</c:v>
                </c:pt>
                <c:pt idx="9">
                  <c:v>1.4465952558604174</c:v>
                </c:pt>
                <c:pt idx="10">
                  <c:v>1.6173426640162967</c:v>
                </c:pt>
                <c:pt idx="11">
                  <c:v>1.7373047071809469</c:v>
                </c:pt>
                <c:pt idx="12">
                  <c:v>1.8054600126395828</c:v>
                </c:pt>
                <c:pt idx="13">
                  <c:v>1.8818573548923794</c:v>
                </c:pt>
                <c:pt idx="14">
                  <c:v>1.9655359030959307</c:v>
                </c:pt>
                <c:pt idx="15">
                  <c:v>0.47046433872309484</c:v>
                </c:pt>
                <c:pt idx="16">
                  <c:v>2.0991932647009635</c:v>
                </c:pt>
                <c:pt idx="17">
                  <c:v>1.3382133872139219</c:v>
                </c:pt>
                <c:pt idx="18">
                  <c:v>1.2687479698438826</c:v>
                </c:pt>
                <c:pt idx="19">
                  <c:v>1.0987679728847353</c:v>
                </c:pt>
                <c:pt idx="20">
                  <c:v>0.8971402930932747</c:v>
                </c:pt>
                <c:pt idx="21">
                  <c:v>0.6343739849219413</c:v>
                </c:pt>
                <c:pt idx="22">
                  <c:v>1.6783958023124947</c:v>
                </c:pt>
                <c:pt idx="23">
                  <c:v>0.99901315046872319</c:v>
                </c:pt>
                <c:pt idx="24">
                  <c:v>1.5538925691547856</c:v>
                </c:pt>
                <c:pt idx="25">
                  <c:v>1.4877388682499322</c:v>
                </c:pt>
                <c:pt idx="26">
                  <c:v>1.4185033534428875</c:v>
                </c:pt>
                <c:pt idx="27">
                  <c:v>1.345710439639912</c:v>
                </c:pt>
                <c:pt idx="28">
                  <c:v>1.2687479698438826</c:v>
                </c:pt>
                <c:pt idx="29">
                  <c:v>1.1868050533302013</c:v>
                </c:pt>
                <c:pt idx="30">
                  <c:v>1.0987679728847353</c:v>
                </c:pt>
                <c:pt idx="31">
                  <c:v>1.0030333403553238</c:v>
                </c:pt>
                <c:pt idx="32">
                  <c:v>0.8971402930932747</c:v>
                </c:pt>
                <c:pt idx="33">
                  <c:v>0.77694628457739279</c:v>
                </c:pt>
                <c:pt idx="34">
                  <c:v>1.0326860291377145</c:v>
                </c:pt>
                <c:pt idx="35">
                  <c:v>0.91929524134853491</c:v>
                </c:pt>
                <c:pt idx="36">
                  <c:v>0.6343739849219413</c:v>
                </c:pt>
                <c:pt idx="37">
                  <c:v>0.77694628457739279</c:v>
                </c:pt>
                <c:pt idx="38">
                  <c:v>1.0987679728847353</c:v>
                </c:pt>
                <c:pt idx="39">
                  <c:v>1.1868050533302013</c:v>
                </c:pt>
                <c:pt idx="40">
                  <c:v>0.44857014654663735</c:v>
                </c:pt>
                <c:pt idx="41">
                  <c:v>1.2687479698438826</c:v>
                </c:pt>
                <c:pt idx="42">
                  <c:v>1.345710439639912</c:v>
                </c:pt>
                <c:pt idx="43">
                  <c:v>1.4185033534428875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874E-44C7-99F9-CBBEE93CF261}"/>
            </c:ext>
          </c:extLst>
        </c:ser>
        <c:axId val="103819904"/>
        <c:axId val="103834368"/>
      </c:scatterChart>
      <c:valAx>
        <c:axId val="103819904"/>
        <c:scaling>
          <c:orientation val="minMax"/>
        </c:scaling>
        <c:axPos val="b"/>
        <c:majorGridlines/>
        <c:title>
          <c:tx>
            <c:rich>
              <a:bodyPr/>
              <a:lstStyle/>
              <a:p>
                <a:pPr>
                  <a:defRPr sz="1800" baseline="0"/>
                </a:pPr>
                <a:r>
                  <a:rPr lang="en-GB" sz="1800" baseline="0"/>
                  <a:t>sqrt( L /metres )</a:t>
                </a:r>
              </a:p>
            </c:rich>
          </c:tx>
        </c:title>
        <c:numFmt formatCode="General" sourceLinked="1"/>
        <c:tickLblPos val="nextTo"/>
        <c:crossAx val="103834368"/>
        <c:crosses val="autoZero"/>
        <c:crossBetween val="midCat"/>
      </c:valAx>
      <c:valAx>
        <c:axId val="10383436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sz="1800" baseline="0"/>
                  <a:t>T /s</a:t>
                </a:r>
              </a:p>
            </c:rich>
          </c:tx>
        </c:title>
        <c:numFmt formatCode="General" sourceLinked="1"/>
        <c:tickLblPos val="nextTo"/>
        <c:crossAx val="103819904"/>
        <c:crosses val="autoZero"/>
        <c:crossBetween val="midCat"/>
      </c:valAx>
    </c:plotArea>
    <c:legend>
      <c:legendPos val="r"/>
    </c:legend>
    <c:plotVisOnly val="1"/>
    <c:dispBlanksAs val="gap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Finding g from a pendulum</a:t>
            </a:r>
          </a:p>
        </c:rich>
      </c:tx>
      <c:layout>
        <c:manualLayout>
          <c:xMode val="edge"/>
          <c:yMode val="edge"/>
          <c:x val="0.33894796373827796"/>
          <c:y val="2.5148315656905708E-2"/>
        </c:manualLayout>
      </c:layout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Finding g from a pendulum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9505176626205037"/>
                  <c:y val="8.1449107333803228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800" baseline="0"/>
                      <a:t>y = 9.6808x
R² = 0.9991</a:t>
                    </a: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</c:trendlineLbl>
          </c:trendline>
          <c:xVal>
            <c:numRef>
              <c:f>'2020'!$H$5:$H$24</c:f>
              <c:numCache>
                <c:formatCode>0.00</c:formatCode>
                <c:ptCount val="20"/>
                <c:pt idx="0">
                  <c:v>0.39900277777777771</c:v>
                </c:pt>
                <c:pt idx="1">
                  <c:v>0.61622499999999991</c:v>
                </c:pt>
                <c:pt idx="2">
                  <c:v>0.79447511111111091</c:v>
                </c:pt>
                <c:pt idx="3">
                  <c:v>1.0214471111111114</c:v>
                </c:pt>
                <c:pt idx="4">
                  <c:v>1.2151387777777778</c:v>
                </c:pt>
                <c:pt idx="5">
                  <c:v>1.385329</c:v>
                </c:pt>
                <c:pt idx="6">
                  <c:v>1.6086694444444438</c:v>
                </c:pt>
                <c:pt idx="7">
                  <c:v>1.8306090000000006</c:v>
                </c:pt>
                <c:pt idx="8">
                  <c:v>2.0601817777777778</c:v>
                </c:pt>
                <c:pt idx="9">
                  <c:v>2.2210934444444437</c:v>
                </c:pt>
                <c:pt idx="10">
                  <c:v>2.4785254444444438</c:v>
                </c:pt>
                <c:pt idx="11">
                  <c:v>2.5557351111111113</c:v>
                </c:pt>
                <c:pt idx="12">
                  <c:v>2.8606084444444444</c:v>
                </c:pt>
                <c:pt idx="13">
                  <c:v>3.0136960000000008</c:v>
                </c:pt>
                <c:pt idx="14">
                  <c:v>3.2436010000000004</c:v>
                </c:pt>
                <c:pt idx="15">
                  <c:v>3.4894239999999996</c:v>
                </c:pt>
                <c:pt idx="16">
                  <c:v>3.6851201111111118</c:v>
                </c:pt>
                <c:pt idx="17">
                  <c:v>3.9415484444444457</c:v>
                </c:pt>
                <c:pt idx="18">
                  <c:v>4.0952267777777758</c:v>
                </c:pt>
                <c:pt idx="19">
                  <c:v>2.9377960000000001</c:v>
                </c:pt>
              </c:numCache>
            </c:numRef>
          </c:xVal>
          <c:yVal>
            <c:numRef>
              <c:f>'2020'!$I$5:$I$24</c:f>
              <c:numCache>
                <c:formatCode>0.00</c:formatCode>
                <c:ptCount val="20"/>
                <c:pt idx="0">
                  <c:v>3.9478417604357432</c:v>
                </c:pt>
                <c:pt idx="1">
                  <c:v>5.9217626406536157</c:v>
                </c:pt>
                <c:pt idx="2">
                  <c:v>7.8956835208714864</c:v>
                </c:pt>
                <c:pt idx="3">
                  <c:v>9.869604401089358</c:v>
                </c:pt>
                <c:pt idx="4">
                  <c:v>11.84352528130723</c:v>
                </c:pt>
                <c:pt idx="5">
                  <c:v>13.817446161525101</c:v>
                </c:pt>
                <c:pt idx="6">
                  <c:v>15.791367041742971</c:v>
                </c:pt>
                <c:pt idx="7">
                  <c:v>17.765287921960844</c:v>
                </c:pt>
                <c:pt idx="8">
                  <c:v>19.739208802178712</c:v>
                </c:pt>
                <c:pt idx="9">
                  <c:v>21.713129682396584</c:v>
                </c:pt>
                <c:pt idx="10">
                  <c:v>23.687050562614459</c:v>
                </c:pt>
                <c:pt idx="11">
                  <c:v>25.660971442832331</c:v>
                </c:pt>
                <c:pt idx="12">
                  <c:v>27.634892323050206</c:v>
                </c:pt>
                <c:pt idx="13">
                  <c:v>29.608813203268078</c:v>
                </c:pt>
                <c:pt idx="14">
                  <c:v>31.582734083485953</c:v>
                </c:pt>
                <c:pt idx="15">
                  <c:v>33.556654963703828</c:v>
                </c:pt>
                <c:pt idx="16">
                  <c:v>35.530575843921696</c:v>
                </c:pt>
                <c:pt idx="17">
                  <c:v>37.504496724139571</c:v>
                </c:pt>
                <c:pt idx="18">
                  <c:v>39.478417604357432</c:v>
                </c:pt>
                <c:pt idx="19">
                  <c:v>28.42446067513735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CC74-444D-9406-40C3F22C99DF}"/>
            </c:ext>
          </c:extLst>
        </c:ser>
        <c:axId val="103804928"/>
        <c:axId val="103806848"/>
      </c:scatterChart>
      <c:valAx>
        <c:axId val="1038049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x = ( T /s )^2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6848"/>
        <c:crosses val="autoZero"/>
        <c:crossBetween val="midCat"/>
      </c:valAx>
      <c:valAx>
        <c:axId val="10380684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y = 4*pi^2 * ( L /m)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8049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 baseline="0"/>
              <a:t>Pendulum period vs length</a:t>
            </a:r>
          </a:p>
        </c:rich>
      </c:tx>
      <c:layout>
        <c:manualLayout>
          <c:xMode val="edge"/>
          <c:yMode val="edge"/>
          <c:x val="0.24930644874569968"/>
          <c:y val="4.9514972909088129E-2"/>
        </c:manualLayout>
      </c:layout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Data</c:v>
          </c:tx>
          <c:spPr>
            <a:ln w="28575">
              <a:noFill/>
            </a:ln>
          </c:spPr>
          <c:marker>
            <c:symbol val="plus"/>
            <c:size val="7"/>
          </c:marker>
          <c:xVal>
            <c:numRef>
              <c:f>'2020'!$B$5:$B$24</c:f>
              <c:numCache>
                <c:formatCode>General</c:formatCode>
                <c:ptCount val="20"/>
                <c:pt idx="0">
                  <c:v>0.1</c:v>
                </c:pt>
                <c:pt idx="1">
                  <c:v>0.15000000000000002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0.39999999999999997</c:v>
                </c:pt>
                <c:pt idx="7">
                  <c:v>0.44999999999999996</c:v>
                </c:pt>
                <c:pt idx="8">
                  <c:v>0.49999999999999994</c:v>
                </c:pt>
                <c:pt idx="9">
                  <c:v>0.54999999999999993</c:v>
                </c:pt>
                <c:pt idx="10">
                  <c:v>0.6</c:v>
                </c:pt>
                <c:pt idx="11">
                  <c:v>0.65</c:v>
                </c:pt>
                <c:pt idx="12">
                  <c:v>0.70000000000000007</c:v>
                </c:pt>
                <c:pt idx="13">
                  <c:v>0.75000000000000011</c:v>
                </c:pt>
                <c:pt idx="14">
                  <c:v>0.80000000000000016</c:v>
                </c:pt>
                <c:pt idx="15">
                  <c:v>0.8500000000000002</c:v>
                </c:pt>
                <c:pt idx="16">
                  <c:v>0.90000000000000024</c:v>
                </c:pt>
                <c:pt idx="17">
                  <c:v>0.95000000000000029</c:v>
                </c:pt>
                <c:pt idx="18">
                  <c:v>1</c:v>
                </c:pt>
                <c:pt idx="19">
                  <c:v>0.72</c:v>
                </c:pt>
              </c:numCache>
            </c:numRef>
          </c:xVal>
          <c:yVal>
            <c:numRef>
              <c:f>'2020'!$G$5:$G$24</c:f>
              <c:numCache>
                <c:formatCode>0.00</c:formatCode>
                <c:ptCount val="20"/>
                <c:pt idx="0">
                  <c:v>0.6316666666666666</c:v>
                </c:pt>
                <c:pt idx="1">
                  <c:v>0.78499999999999992</c:v>
                </c:pt>
                <c:pt idx="2">
                  <c:v>0.8913333333333332</c:v>
                </c:pt>
                <c:pt idx="3">
                  <c:v>1.0106666666666668</c:v>
                </c:pt>
                <c:pt idx="4">
                  <c:v>1.1023333333333334</c:v>
                </c:pt>
                <c:pt idx="5">
                  <c:v>1.177</c:v>
                </c:pt>
                <c:pt idx="6">
                  <c:v>1.2683333333333331</c:v>
                </c:pt>
                <c:pt idx="7">
                  <c:v>1.3530000000000002</c:v>
                </c:pt>
                <c:pt idx="8">
                  <c:v>1.4353333333333333</c:v>
                </c:pt>
                <c:pt idx="9">
                  <c:v>1.4903333333333331</c:v>
                </c:pt>
                <c:pt idx="10">
                  <c:v>1.5743333333333331</c:v>
                </c:pt>
                <c:pt idx="11">
                  <c:v>1.5986666666666667</c:v>
                </c:pt>
                <c:pt idx="12">
                  <c:v>1.6913333333333334</c:v>
                </c:pt>
                <c:pt idx="13">
                  <c:v>1.7360000000000002</c:v>
                </c:pt>
                <c:pt idx="14">
                  <c:v>1.8010000000000002</c:v>
                </c:pt>
                <c:pt idx="15">
                  <c:v>1.8679999999999999</c:v>
                </c:pt>
                <c:pt idx="16">
                  <c:v>1.9196666666666669</c:v>
                </c:pt>
                <c:pt idx="17">
                  <c:v>1.9853333333333336</c:v>
                </c:pt>
                <c:pt idx="18">
                  <c:v>2.0236666666666663</c:v>
                </c:pt>
                <c:pt idx="19">
                  <c:v>1.714</c:v>
                </c:pt>
              </c:numCache>
            </c:numRef>
          </c:yVal>
        </c:ser>
        <c:ser>
          <c:idx val="1"/>
          <c:order val="1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'2020'!$W$5:$W$105</c:f>
              <c:numCache>
                <c:formatCode>0.000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xVal>
          <c:yVal>
            <c:numRef>
              <c:f>'2020'!$X$5:$X$105</c:f>
              <c:numCache>
                <c:formatCode>0.000</c:formatCode>
                <c:ptCount val="101"/>
                <c:pt idx="0">
                  <c:v>0</c:v>
                </c:pt>
                <c:pt idx="1">
                  <c:v>0.20060666807106473</c:v>
                </c:pt>
                <c:pt idx="2">
                  <c:v>0.28370067068857746</c:v>
                </c:pt>
                <c:pt idx="3">
                  <c:v>0.34746094143618939</c:v>
                </c:pt>
                <c:pt idx="4">
                  <c:v>0.40121333614212945</c:v>
                </c:pt>
                <c:pt idx="5">
                  <c:v>0.44857014654663735</c:v>
                </c:pt>
                <c:pt idx="6">
                  <c:v>0.4913839757739828</c:v>
                </c:pt>
                <c:pt idx="7">
                  <c:v>0.53075535505731863</c:v>
                </c:pt>
                <c:pt idx="8">
                  <c:v>0.56740134137715492</c:v>
                </c:pt>
                <c:pt idx="9">
                  <c:v>0.60182000421319415</c:v>
                </c:pt>
                <c:pt idx="10">
                  <c:v>0.6343739849219413</c:v>
                </c:pt>
                <c:pt idx="11">
                  <c:v>0.66533704843509034</c:v>
                </c:pt>
                <c:pt idx="12">
                  <c:v>0.69492188287237877</c:v>
                </c:pt>
                <c:pt idx="13">
                  <c:v>0.72329762793020846</c:v>
                </c:pt>
                <c:pt idx="14">
                  <c:v>0.75060142142420749</c:v>
                </c:pt>
                <c:pt idx="15">
                  <c:v>0.77694628457739279</c:v>
                </c:pt>
                <c:pt idx="16">
                  <c:v>0.8024266722842589</c:v>
                </c:pt>
                <c:pt idx="17">
                  <c:v>0.82712248166022173</c:v>
                </c:pt>
                <c:pt idx="18">
                  <c:v>0.85110201206573255</c:v>
                </c:pt>
                <c:pt idx="19">
                  <c:v>0.87442419352217871</c:v>
                </c:pt>
                <c:pt idx="20">
                  <c:v>0.89714029309327481</c:v>
                </c:pt>
                <c:pt idx="21">
                  <c:v>0.91929524134853502</c:v>
                </c:pt>
                <c:pt idx="22">
                  <c:v>0.94092867744618969</c:v>
                </c:pt>
                <c:pt idx="23">
                  <c:v>0.96207578252194359</c:v>
                </c:pt>
                <c:pt idx="24">
                  <c:v>0.98276795154796559</c:v>
                </c:pt>
                <c:pt idx="25">
                  <c:v>1.0030333403553238</c:v>
                </c:pt>
                <c:pt idx="26">
                  <c:v>1.02289731505119</c:v>
                </c:pt>
                <c:pt idx="27">
                  <c:v>1.0423828243085682</c:v>
                </c:pt>
                <c:pt idx="28">
                  <c:v>1.0615107101146375</c:v>
                </c:pt>
                <c:pt idx="29">
                  <c:v>1.080299968972811</c:v>
                </c:pt>
                <c:pt idx="30">
                  <c:v>1.0987679728847355</c:v>
                </c:pt>
                <c:pt idx="31">
                  <c:v>1.1169306574321456</c:v>
                </c:pt>
                <c:pt idx="32">
                  <c:v>1.1348026827543101</c:v>
                </c:pt>
                <c:pt idx="33">
                  <c:v>1.1523975720474917</c:v>
                </c:pt>
                <c:pt idx="34">
                  <c:v>1.1697278313075774</c:v>
                </c:pt>
                <c:pt idx="35">
                  <c:v>1.1868050533302015</c:v>
                </c:pt>
                <c:pt idx="36">
                  <c:v>1.2036400084263887</c:v>
                </c:pt>
                <c:pt idx="37">
                  <c:v>1.2202427238706453</c:v>
                </c:pt>
                <c:pt idx="38">
                  <c:v>1.2366225537462212</c:v>
                </c:pt>
                <c:pt idx="39">
                  <c:v>1.2527882405691713</c:v>
                </c:pt>
                <c:pt idx="40">
                  <c:v>1.2687479698438828</c:v>
                </c:pt>
                <c:pt idx="41">
                  <c:v>1.2845094185164811</c:v>
                </c:pt>
                <c:pt idx="42">
                  <c:v>1.3000797981401462</c:v>
                </c:pt>
                <c:pt idx="43">
                  <c:v>1.3154658934410643</c:v>
                </c:pt>
                <c:pt idx="44">
                  <c:v>1.3306740968701811</c:v>
                </c:pt>
                <c:pt idx="45">
                  <c:v>1.3457104396399124</c:v>
                </c:pt>
                <c:pt idx="46">
                  <c:v>1.3605806196732411</c:v>
                </c:pt>
                <c:pt idx="47">
                  <c:v>1.3752900268325206</c:v>
                </c:pt>
                <c:pt idx="48">
                  <c:v>1.3898437657447578</c:v>
                </c:pt>
                <c:pt idx="49">
                  <c:v>1.4042466764974535</c:v>
                </c:pt>
                <c:pt idx="50">
                  <c:v>1.4185033534428877</c:v>
                </c:pt>
                <c:pt idx="51">
                  <c:v>1.4326181623179612</c:v>
                </c:pt>
                <c:pt idx="52">
                  <c:v>1.4465952558604174</c:v>
                </c:pt>
                <c:pt idx="53">
                  <c:v>1.460438588079773</c:v>
                </c:pt>
                <c:pt idx="54">
                  <c:v>1.4741519273219486</c:v>
                </c:pt>
                <c:pt idx="55">
                  <c:v>1.4877388682499324</c:v>
                </c:pt>
                <c:pt idx="56">
                  <c:v>1.5012028428484154</c:v>
                </c:pt>
                <c:pt idx="57">
                  <c:v>1.5145471305478542</c:v>
                </c:pt>
                <c:pt idx="58">
                  <c:v>1.5277748675525831</c:v>
                </c:pt>
                <c:pt idx="59">
                  <c:v>1.5408890554481485</c:v>
                </c:pt>
                <c:pt idx="60">
                  <c:v>1.553892569154786</c:v>
                </c:pt>
                <c:pt idx="61">
                  <c:v>1.5667881642867474</c:v>
                </c:pt>
                <c:pt idx="62">
                  <c:v>1.5795784839708378</c:v>
                </c:pt>
                <c:pt idx="63">
                  <c:v>1.5922660651719565</c:v>
                </c:pt>
                <c:pt idx="64">
                  <c:v>1.6048533445685185</c:v>
                </c:pt>
                <c:pt idx="65">
                  <c:v>1.6173426640162973</c:v>
                </c:pt>
                <c:pt idx="66">
                  <c:v>1.6297362756353888</c:v>
                </c:pt>
                <c:pt idx="67">
                  <c:v>1.6420363465515868</c:v>
                </c:pt>
                <c:pt idx="68">
                  <c:v>1.6542449633204439</c:v>
                </c:pt>
                <c:pt idx="69">
                  <c:v>1.6663641360595924</c:v>
                </c:pt>
                <c:pt idx="70">
                  <c:v>1.6783958023124956</c:v>
                </c:pt>
                <c:pt idx="71">
                  <c:v>1.6903418306646678</c:v>
                </c:pt>
                <c:pt idx="72">
                  <c:v>1.7022040241314653</c:v>
                </c:pt>
                <c:pt idx="73">
                  <c:v>1.7139841233348483</c:v>
                </c:pt>
                <c:pt idx="74">
                  <c:v>1.725683809484954</c:v>
                </c:pt>
                <c:pt idx="75">
                  <c:v>1.7373047071809471</c:v>
                </c:pt>
                <c:pt idx="76">
                  <c:v>1.7488483870443579</c:v>
                </c:pt>
                <c:pt idx="77">
                  <c:v>1.7603163681969858</c:v>
                </c:pt>
                <c:pt idx="78">
                  <c:v>1.7717101205944501</c:v>
                </c:pt>
                <c:pt idx="79">
                  <c:v>1.7830310672255194</c:v>
                </c:pt>
                <c:pt idx="80">
                  <c:v>1.7942805861865501</c:v>
                </c:pt>
                <c:pt idx="81">
                  <c:v>1.8054600126395832</c:v>
                </c:pt>
                <c:pt idx="82">
                  <c:v>1.8165706406619859</c:v>
                </c:pt>
                <c:pt idx="83">
                  <c:v>1.8276137249948832</c:v>
                </c:pt>
                <c:pt idx="84">
                  <c:v>1.8385904826970705</c:v>
                </c:pt>
                <c:pt idx="85">
                  <c:v>1.8495020947105794</c:v>
                </c:pt>
                <c:pt idx="86">
                  <c:v>1.8603497073435937</c:v>
                </c:pt>
                <c:pt idx="87">
                  <c:v>1.8711344336759905</c:v>
                </c:pt>
                <c:pt idx="88">
                  <c:v>1.8818573548923798</c:v>
                </c:pt>
                <c:pt idx="89">
                  <c:v>1.8925195215471673</c:v>
                </c:pt>
                <c:pt idx="90">
                  <c:v>1.9031219547658245</c:v>
                </c:pt>
                <c:pt idx="91">
                  <c:v>1.9136656473862583</c:v>
                </c:pt>
                <c:pt idx="92">
                  <c:v>1.9241515650438874</c:v>
                </c:pt>
                <c:pt idx="93">
                  <c:v>1.9345806472037852</c:v>
                </c:pt>
                <c:pt idx="94">
                  <c:v>1.9449538081430084</c:v>
                </c:pt>
                <c:pt idx="95">
                  <c:v>1.9552719378860235</c:v>
                </c:pt>
                <c:pt idx="96">
                  <c:v>1.9655359030959314</c:v>
                </c:pt>
                <c:pt idx="97">
                  <c:v>1.9757465479240279</c:v>
                </c:pt>
                <c:pt idx="98">
                  <c:v>1.9859046948200429</c:v>
                </c:pt>
                <c:pt idx="99">
                  <c:v>1.9960111453052716</c:v>
                </c:pt>
                <c:pt idx="100">
                  <c:v>2.006066680710648</c:v>
                </c:pt>
              </c:numCache>
            </c:numRef>
          </c:yVal>
        </c:ser>
        <c:axId val="103782656"/>
        <c:axId val="104968576"/>
      </c:scatterChart>
      <c:valAx>
        <c:axId val="103782656"/>
        <c:scaling>
          <c:orientation val="minMax"/>
          <c:max val="1.1000000000000001"/>
          <c:min val="0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Pendulum length L /m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968576"/>
        <c:crosses val="autoZero"/>
        <c:crossBetween val="midCat"/>
        <c:majorUnit val="0.2"/>
        <c:minorUnit val="0.1"/>
      </c:valAx>
      <c:valAx>
        <c:axId val="10496857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200" baseline="0"/>
                  <a:t>Period T /s</a:t>
                </a:r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7826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image" Target="../media/image1.png"/><Relationship Id="rId1" Type="http://schemas.openxmlformats.org/officeDocument/2006/relationships/hyperlink" Target="https://phet.colorado.edu/sims/html/pendulum-lab/latest/pendulum-lab_en.html" TargetMode="Externa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278130</xdr:colOff>
      <xdr:row>1</xdr:row>
      <xdr:rowOff>91439</xdr:rowOff>
    </xdr:from>
    <xdr:to>
      <xdr:col>14</xdr:col>
      <xdr:colOff>354330</xdr:colOff>
      <xdr:row>20</xdr:row>
      <xdr:rowOff>110489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135254</xdr:colOff>
      <xdr:row>0</xdr:row>
      <xdr:rowOff>179070</xdr:rowOff>
    </xdr:from>
    <xdr:to>
      <xdr:col>14</xdr:col>
      <xdr:colOff>564775</xdr:colOff>
      <xdr:row>28</xdr:row>
      <xdr:rowOff>233082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77624</xdr:colOff>
      <xdr:row>24</xdr:row>
      <xdr:rowOff>54291</xdr:rowOff>
    </xdr:from>
    <xdr:to>
      <xdr:col>9</xdr:col>
      <xdr:colOff>419100</xdr:colOff>
      <xdr:row>39</xdr:row>
      <xdr:rowOff>51498</xdr:rowOff>
    </xdr:to>
    <xdr:pic>
      <xdr:nvPicPr>
        <xdr:cNvPr id="2" name="Picture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7624" y="5174931"/>
          <a:ext cx="5980276" cy="2740407"/>
        </a:xfrm>
        <a:prstGeom prst="rect">
          <a:avLst/>
        </a:prstGeom>
      </xdr:spPr>
    </xdr:pic>
    <xdr:clientData/>
  </xdr:twoCellAnchor>
  <xdr:twoCellAnchor>
    <xdr:from>
      <xdr:col>10</xdr:col>
      <xdr:colOff>393858</xdr:colOff>
      <xdr:row>18</xdr:row>
      <xdr:rowOff>173828</xdr:rowOff>
    </xdr:from>
    <xdr:to>
      <xdr:col>17</xdr:col>
      <xdr:colOff>7620</xdr:colOff>
      <xdr:row>36</xdr:row>
      <xdr:rowOff>167640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152400</xdr:colOff>
      <xdr:row>2</xdr:row>
      <xdr:rowOff>22860</xdr:rowOff>
    </xdr:from>
    <xdr:to>
      <xdr:col>21</xdr:col>
      <xdr:colOff>358140</xdr:colOff>
      <xdr:row>18</xdr:row>
      <xdr:rowOff>15240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Q40"/>
  <sheetViews>
    <sheetView workbookViewId="0">
      <pane ySplit="1068" activePane="bottomLeft"/>
      <selection sqref="A1:XFD1048576"/>
      <selection pane="bottomLeft" activeCell="S18" sqref="S18"/>
    </sheetView>
  </sheetViews>
  <sheetFormatPr defaultRowHeight="14.4"/>
  <cols>
    <col min="4" max="4" width="11.44140625" customWidth="1"/>
    <col min="5" max="5" width="14.33203125" customWidth="1"/>
    <col min="16" max="16" width="3.6640625" customWidth="1"/>
    <col min="17" max="17" width="13.88671875" customWidth="1"/>
  </cols>
  <sheetData>
    <row r="2" spans="2:17" ht="23.4">
      <c r="B2" s="2" t="s">
        <v>0</v>
      </c>
      <c r="C2" s="2" t="s">
        <v>1</v>
      </c>
      <c r="D2" s="2" t="s">
        <v>2</v>
      </c>
      <c r="E2" s="2" t="s">
        <v>4</v>
      </c>
      <c r="F2" s="1"/>
      <c r="G2" s="1"/>
    </row>
    <row r="3" spans="2:17" ht="23.4">
      <c r="B3" s="3">
        <v>1.1399999999999999</v>
      </c>
      <c r="C3" s="3">
        <v>1.93</v>
      </c>
      <c r="D3" s="4">
        <f>SQRT(B3)</f>
        <v>1.0677078252031311</v>
      </c>
      <c r="E3" s="4">
        <f>2*PI()*SQRT(B3/9.81)</f>
        <v>2.1418930928740294</v>
      </c>
      <c r="F3" s="1"/>
      <c r="G3" s="1"/>
    </row>
    <row r="4" spans="2:17" ht="23.4">
      <c r="B4" s="3">
        <v>1</v>
      </c>
      <c r="C4" s="3">
        <v>1.84</v>
      </c>
      <c r="D4" s="4">
        <f t="shared" ref="D4:D36" si="0">SQRT(B4)</f>
        <v>1</v>
      </c>
      <c r="E4" s="4">
        <f t="shared" ref="E4:E36" si="1">2*PI()*SQRT(B4/9.81)</f>
        <v>2.0060666807106475</v>
      </c>
      <c r="F4" s="1"/>
      <c r="G4" s="1"/>
      <c r="Q4" s="2" t="s">
        <v>3</v>
      </c>
    </row>
    <row r="5" spans="2:17" ht="23.4">
      <c r="B5" s="3">
        <v>0.9</v>
      </c>
      <c r="C5" s="3">
        <v>1.75</v>
      </c>
      <c r="D5" s="4">
        <f t="shared" si="0"/>
        <v>0.94868329805051377</v>
      </c>
      <c r="E5" s="4">
        <f t="shared" si="1"/>
        <v>1.9031219547658238</v>
      </c>
      <c r="F5" s="1"/>
      <c r="G5" s="1"/>
      <c r="Q5" s="4">
        <v>2.0061</v>
      </c>
    </row>
    <row r="6" spans="2:17" ht="23.4">
      <c r="B6" s="3">
        <v>0.8</v>
      </c>
      <c r="C6" s="3">
        <v>1.65</v>
      </c>
      <c r="D6" s="4">
        <f t="shared" si="0"/>
        <v>0.89442719099991586</v>
      </c>
      <c r="E6" s="4">
        <f t="shared" si="1"/>
        <v>1.7942805861865494</v>
      </c>
      <c r="F6" s="1"/>
      <c r="G6" s="1"/>
      <c r="Q6" s="1"/>
    </row>
    <row r="7" spans="2:17" ht="23.4">
      <c r="B7" s="3">
        <v>0.7</v>
      </c>
      <c r="C7" s="3">
        <v>1.56</v>
      </c>
      <c r="D7" s="4">
        <f t="shared" si="0"/>
        <v>0.83666002653407556</v>
      </c>
      <c r="E7" s="4">
        <f t="shared" si="1"/>
        <v>1.6783958023124947</v>
      </c>
      <c r="F7" s="1"/>
      <c r="G7" s="1"/>
      <c r="Q7" s="2" t="s">
        <v>5</v>
      </c>
    </row>
    <row r="8" spans="2:17" ht="23.4">
      <c r="B8" s="3">
        <v>0.6</v>
      </c>
      <c r="C8" s="3">
        <v>1.46</v>
      </c>
      <c r="D8" s="4">
        <f t="shared" si="0"/>
        <v>0.7745966692414834</v>
      </c>
      <c r="E8" s="4">
        <f t="shared" si="1"/>
        <v>1.5538925691547856</v>
      </c>
      <c r="F8" s="1"/>
      <c r="G8" s="1"/>
      <c r="Q8" s="4">
        <f>(2*PI()/Q5)^2</f>
        <v>9.8096741343760296</v>
      </c>
    </row>
    <row r="9" spans="2:17" ht="23.4">
      <c r="B9" s="3">
        <v>0.5</v>
      </c>
      <c r="C9" s="3">
        <v>1.32</v>
      </c>
      <c r="D9" s="4">
        <f t="shared" si="0"/>
        <v>0.70710678118654757</v>
      </c>
      <c r="E9" s="4">
        <f t="shared" si="1"/>
        <v>1.4185033534428875</v>
      </c>
      <c r="F9" s="1"/>
      <c r="G9" s="1"/>
    </row>
    <row r="10" spans="2:17" ht="23.4">
      <c r="B10" s="3">
        <v>0.4</v>
      </c>
      <c r="C10" s="3">
        <v>1.18</v>
      </c>
      <c r="D10" s="4">
        <f t="shared" si="0"/>
        <v>0.63245553203367588</v>
      </c>
      <c r="E10" s="4">
        <f t="shared" si="1"/>
        <v>1.2687479698438826</v>
      </c>
      <c r="F10" s="1"/>
      <c r="G10" s="1"/>
    </row>
    <row r="11" spans="2:17" ht="23.4">
      <c r="B11" s="3">
        <v>0.3</v>
      </c>
      <c r="C11" s="3">
        <v>1.03</v>
      </c>
      <c r="D11" s="4">
        <f t="shared" si="0"/>
        <v>0.54772255750516607</v>
      </c>
      <c r="E11" s="4">
        <f t="shared" si="1"/>
        <v>1.0987679728847353</v>
      </c>
      <c r="F11" s="1"/>
      <c r="G11" s="1"/>
    </row>
    <row r="12" spans="2:17" ht="23.4">
      <c r="B12" s="3">
        <v>1</v>
      </c>
      <c r="C12" s="3">
        <v>2</v>
      </c>
      <c r="D12" s="4">
        <f t="shared" si="0"/>
        <v>1</v>
      </c>
      <c r="E12" s="4">
        <f t="shared" si="1"/>
        <v>2.0060666807106475</v>
      </c>
      <c r="F12" s="1"/>
      <c r="G12" s="1"/>
    </row>
    <row r="13" spans="2:17" ht="23.4">
      <c r="B13" s="3">
        <v>0.9</v>
      </c>
      <c r="C13" s="3">
        <v>1.92</v>
      </c>
      <c r="D13" s="4">
        <f t="shared" si="0"/>
        <v>0.94868329805051377</v>
      </c>
      <c r="E13" s="4">
        <f t="shared" si="1"/>
        <v>1.9031219547658238</v>
      </c>
      <c r="F13" s="1"/>
      <c r="G13" s="1"/>
    </row>
    <row r="14" spans="2:17" ht="23.4">
      <c r="B14" s="3">
        <v>0.8</v>
      </c>
      <c r="C14" s="3">
        <v>1.8</v>
      </c>
      <c r="D14" s="4">
        <f t="shared" si="0"/>
        <v>0.89442719099991586</v>
      </c>
      <c r="E14" s="4">
        <f t="shared" si="1"/>
        <v>1.7942805861865494</v>
      </c>
      <c r="F14" s="1"/>
      <c r="G14" s="1"/>
    </row>
    <row r="15" spans="2:17" ht="23.4">
      <c r="B15" s="3">
        <v>0.7</v>
      </c>
      <c r="C15" s="3">
        <v>1.71</v>
      </c>
      <c r="D15" s="4">
        <f t="shared" si="0"/>
        <v>0.83666002653407556</v>
      </c>
      <c r="E15" s="4">
        <f t="shared" si="1"/>
        <v>1.6783958023124947</v>
      </c>
      <c r="F15" s="1"/>
      <c r="G15" s="1"/>
    </row>
    <row r="16" spans="2:17" ht="23.4">
      <c r="B16" s="3">
        <v>0.6</v>
      </c>
      <c r="C16" s="3">
        <v>1.56</v>
      </c>
      <c r="D16" s="4">
        <f t="shared" si="0"/>
        <v>0.7745966692414834</v>
      </c>
      <c r="E16" s="4">
        <f t="shared" si="1"/>
        <v>1.5538925691547856</v>
      </c>
      <c r="F16" s="1"/>
      <c r="G16" s="1"/>
    </row>
    <row r="17" spans="2:7" ht="23.4">
      <c r="B17" s="3">
        <v>0.5</v>
      </c>
      <c r="C17" s="3">
        <v>1.45</v>
      </c>
      <c r="D17" s="4">
        <f t="shared" si="0"/>
        <v>0.70710678118654757</v>
      </c>
      <c r="E17" s="4">
        <f t="shared" si="1"/>
        <v>1.4185033534428875</v>
      </c>
      <c r="F17" s="1"/>
      <c r="G17" s="1"/>
    </row>
    <row r="18" spans="2:7" ht="23.4">
      <c r="B18" s="3">
        <v>0.4</v>
      </c>
      <c r="C18" s="3">
        <v>1.3</v>
      </c>
      <c r="D18" s="4">
        <f t="shared" si="0"/>
        <v>0.63245553203367588</v>
      </c>
      <c r="E18" s="4">
        <f t="shared" si="1"/>
        <v>1.2687479698438826</v>
      </c>
      <c r="F18" s="1"/>
      <c r="G18" s="1"/>
    </row>
    <row r="19" spans="2:7" ht="23.4">
      <c r="B19" s="3">
        <v>0.3</v>
      </c>
      <c r="C19" s="3">
        <v>1.1399999999999999</v>
      </c>
      <c r="D19" s="4">
        <f t="shared" si="0"/>
        <v>0.54772255750516607</v>
      </c>
      <c r="E19" s="4">
        <f t="shared" si="1"/>
        <v>1.0987679728847353</v>
      </c>
      <c r="F19" s="1"/>
      <c r="G19" s="1"/>
    </row>
    <row r="20" spans="2:7" ht="23.4">
      <c r="B20" s="3">
        <v>0.2</v>
      </c>
      <c r="C20" s="3">
        <v>0.92</v>
      </c>
      <c r="D20" s="4">
        <f t="shared" si="0"/>
        <v>0.44721359549995793</v>
      </c>
      <c r="E20" s="4">
        <f t="shared" si="1"/>
        <v>0.8971402930932747</v>
      </c>
      <c r="F20" s="1"/>
      <c r="G20" s="1"/>
    </row>
    <row r="21" spans="2:7" ht="23.4">
      <c r="B21" s="3">
        <v>0.1</v>
      </c>
      <c r="C21" s="3">
        <v>0.69</v>
      </c>
      <c r="D21" s="4">
        <f t="shared" si="0"/>
        <v>0.31622776601683794</v>
      </c>
      <c r="E21" s="4">
        <f t="shared" si="1"/>
        <v>0.6343739849219413</v>
      </c>
      <c r="F21" s="1"/>
      <c r="G21" s="1"/>
    </row>
    <row r="22" spans="2:7" ht="23.4">
      <c r="B22" s="3">
        <v>0.56000000000000005</v>
      </c>
      <c r="C22" s="3">
        <v>1.57</v>
      </c>
      <c r="D22" s="4">
        <f t="shared" si="0"/>
        <v>0.74833147735478833</v>
      </c>
      <c r="E22" s="4">
        <f t="shared" si="1"/>
        <v>1.501202842848415</v>
      </c>
      <c r="F22" s="1"/>
      <c r="G22" s="1"/>
    </row>
    <row r="23" spans="2:7" ht="23.4">
      <c r="B23" s="3">
        <v>0.45</v>
      </c>
      <c r="C23" s="3">
        <v>1.39</v>
      </c>
      <c r="D23" s="4">
        <f t="shared" si="0"/>
        <v>0.67082039324993692</v>
      </c>
      <c r="E23" s="4">
        <f t="shared" si="1"/>
        <v>1.345710439639912</v>
      </c>
      <c r="F23" s="1"/>
      <c r="G23" s="1"/>
    </row>
    <row r="24" spans="2:7" ht="23.4">
      <c r="B24" s="3">
        <v>0.35</v>
      </c>
      <c r="C24" s="3">
        <v>1.23</v>
      </c>
      <c r="D24" s="4">
        <f t="shared" si="0"/>
        <v>0.59160797830996159</v>
      </c>
      <c r="E24" s="4">
        <f t="shared" si="1"/>
        <v>1.1868050533302013</v>
      </c>
      <c r="F24" s="1"/>
      <c r="G24" s="1"/>
    </row>
    <row r="25" spans="2:7" ht="23.4">
      <c r="B25" s="3">
        <v>0.25</v>
      </c>
      <c r="C25" s="3">
        <v>1.04</v>
      </c>
      <c r="D25" s="4">
        <f t="shared" si="0"/>
        <v>0.5</v>
      </c>
      <c r="E25" s="4">
        <f t="shared" si="1"/>
        <v>1.0030333403553238</v>
      </c>
      <c r="F25" s="1"/>
      <c r="G25" s="1"/>
    </row>
    <row r="26" spans="2:7" ht="23.4">
      <c r="B26" s="3">
        <v>0.2</v>
      </c>
      <c r="C26" s="3">
        <v>0.93</v>
      </c>
      <c r="D26" s="4">
        <f t="shared" si="0"/>
        <v>0.44721359549995793</v>
      </c>
      <c r="E26" s="4">
        <f t="shared" si="1"/>
        <v>0.8971402930932747</v>
      </c>
      <c r="F26" s="1"/>
      <c r="G26" s="1"/>
    </row>
    <row r="27" spans="2:7" ht="23.4">
      <c r="B27" s="3">
        <v>0.15</v>
      </c>
      <c r="C27" s="3">
        <v>0.82</v>
      </c>
      <c r="D27" s="4">
        <f t="shared" si="0"/>
        <v>0.3872983346207417</v>
      </c>
      <c r="E27" s="4">
        <f t="shared" si="1"/>
        <v>0.77694628457739279</v>
      </c>
      <c r="F27" s="1"/>
      <c r="G27" s="1"/>
    </row>
    <row r="28" spans="2:7" ht="23.4">
      <c r="B28" s="3">
        <v>0.1</v>
      </c>
      <c r="C28" s="3">
        <v>0.67</v>
      </c>
      <c r="D28" s="4">
        <f t="shared" si="0"/>
        <v>0.31622776601683794</v>
      </c>
      <c r="E28" s="4">
        <f t="shared" si="1"/>
        <v>0.6343739849219413</v>
      </c>
      <c r="F28" s="1"/>
      <c r="G28" s="1"/>
    </row>
    <row r="29" spans="2:7" ht="23.4">
      <c r="B29" s="3">
        <v>1</v>
      </c>
      <c r="C29" s="3">
        <v>2.06</v>
      </c>
      <c r="D29" s="4">
        <f t="shared" si="0"/>
        <v>1</v>
      </c>
      <c r="E29" s="4">
        <f t="shared" si="1"/>
        <v>2.0060666807106475</v>
      </c>
      <c r="F29" s="1"/>
      <c r="G29" s="1"/>
    </row>
    <row r="30" spans="2:7" ht="23.4">
      <c r="B30" s="3">
        <v>0.88</v>
      </c>
      <c r="C30" s="3">
        <v>1.94</v>
      </c>
      <c r="D30" s="4">
        <f t="shared" si="0"/>
        <v>0.93808315196468595</v>
      </c>
      <c r="E30" s="4">
        <f t="shared" si="1"/>
        <v>1.8818573548923794</v>
      </c>
      <c r="F30" s="1"/>
      <c r="G30" s="1"/>
    </row>
    <row r="31" spans="2:7" ht="23.4">
      <c r="B31" s="3">
        <v>0.75</v>
      </c>
      <c r="C31" s="3">
        <v>1.79</v>
      </c>
      <c r="D31" s="4">
        <f t="shared" si="0"/>
        <v>0.8660254037844386</v>
      </c>
      <c r="E31" s="4">
        <f t="shared" si="1"/>
        <v>1.7373047071809469</v>
      </c>
      <c r="F31" s="1"/>
      <c r="G31" s="1"/>
    </row>
    <row r="32" spans="2:7" ht="23.4">
      <c r="B32" s="3">
        <v>0.61</v>
      </c>
      <c r="C32" s="3">
        <v>1.65</v>
      </c>
      <c r="D32" s="4">
        <f t="shared" si="0"/>
        <v>0.78102496759066542</v>
      </c>
      <c r="E32" s="4">
        <f t="shared" si="1"/>
        <v>1.5667881642867472</v>
      </c>
      <c r="F32" s="1"/>
      <c r="G32" s="1"/>
    </row>
    <row r="33" spans="2:7" ht="23.4">
      <c r="B33" s="3">
        <v>0.47</v>
      </c>
      <c r="C33" s="3">
        <v>1.43</v>
      </c>
      <c r="D33" s="4">
        <f t="shared" si="0"/>
        <v>0.68556546004010444</v>
      </c>
      <c r="E33" s="4">
        <f t="shared" si="1"/>
        <v>1.3752900268325201</v>
      </c>
      <c r="F33" s="1"/>
      <c r="G33" s="1"/>
    </row>
    <row r="34" spans="2:7" ht="23.4">
      <c r="B34" s="3">
        <v>0.35</v>
      </c>
      <c r="C34" s="3">
        <v>1.21</v>
      </c>
      <c r="D34" s="4">
        <f t="shared" si="0"/>
        <v>0.59160797830996159</v>
      </c>
      <c r="E34" s="4">
        <f t="shared" si="1"/>
        <v>1.1868050533302013</v>
      </c>
      <c r="F34" s="1"/>
      <c r="G34" s="1"/>
    </row>
    <row r="35" spans="2:7" ht="23.4">
      <c r="B35" s="3">
        <v>0.2</v>
      </c>
      <c r="C35" s="3">
        <v>0.93</v>
      </c>
      <c r="D35" s="4">
        <f t="shared" si="0"/>
        <v>0.44721359549995793</v>
      </c>
      <c r="E35" s="4">
        <f t="shared" si="1"/>
        <v>0.8971402930932747</v>
      </c>
      <c r="F35" s="1"/>
      <c r="G35" s="1"/>
    </row>
    <row r="36" spans="2:7" ht="23.4">
      <c r="B36" s="3">
        <v>0.06</v>
      </c>
      <c r="C36" s="3">
        <v>0.52</v>
      </c>
      <c r="D36" s="4">
        <f t="shared" si="0"/>
        <v>0.2449489742783178</v>
      </c>
      <c r="E36" s="4">
        <f t="shared" si="1"/>
        <v>0.49138397577398268</v>
      </c>
      <c r="F36" s="1"/>
      <c r="G36" s="1"/>
    </row>
    <row r="37" spans="2:7" ht="23.4">
      <c r="B37" s="1"/>
      <c r="C37" s="1"/>
      <c r="D37" s="1"/>
      <c r="E37" s="1"/>
      <c r="F37" s="1"/>
      <c r="G37" s="1"/>
    </row>
    <row r="38" spans="2:7" ht="23.4">
      <c r="B38" s="1"/>
      <c r="C38" s="1"/>
      <c r="D38" s="1"/>
      <c r="E38" s="1"/>
      <c r="F38" s="1"/>
      <c r="G38" s="1"/>
    </row>
    <row r="39" spans="2:7" ht="23.4">
      <c r="B39" s="1"/>
      <c r="C39" s="1"/>
      <c r="D39" s="1"/>
      <c r="E39" s="1"/>
      <c r="F39" s="1"/>
      <c r="G39" s="1"/>
    </row>
    <row r="40" spans="2:7" ht="23.4">
      <c r="B40" s="1"/>
      <c r="C40" s="1"/>
      <c r="D40" s="1"/>
      <c r="E40" s="1"/>
      <c r="F40" s="1"/>
      <c r="G40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2:Q46"/>
  <sheetViews>
    <sheetView zoomScale="85" zoomScaleNormal="85" workbookViewId="0">
      <selection activeCell="S16" sqref="S16"/>
    </sheetView>
  </sheetViews>
  <sheetFormatPr defaultRowHeight="14.4"/>
  <cols>
    <col min="4" max="4" width="11.44140625" customWidth="1"/>
    <col min="5" max="5" width="14.33203125" customWidth="1"/>
    <col min="16" max="16" width="3.6640625" customWidth="1"/>
    <col min="17" max="17" width="13.88671875" customWidth="1"/>
  </cols>
  <sheetData>
    <row r="2" spans="2:17" ht="23.4">
      <c r="B2" s="2" t="s">
        <v>0</v>
      </c>
      <c r="C2" s="2" t="s">
        <v>1</v>
      </c>
      <c r="D2" s="2" t="s">
        <v>2</v>
      </c>
      <c r="E2" s="2" t="s">
        <v>4</v>
      </c>
      <c r="F2" s="1"/>
      <c r="G2" s="1"/>
    </row>
    <row r="3" spans="2:17" ht="23.4">
      <c r="B3" s="5">
        <v>0.42</v>
      </c>
      <c r="C3" s="3">
        <v>1.3140000000000001</v>
      </c>
      <c r="D3" s="4">
        <f>SQRT(B3)</f>
        <v>0.64807406984078597</v>
      </c>
      <c r="E3" s="4">
        <f>2*PI()*SQRT(B3/9.81)</f>
        <v>1.3000797981401457</v>
      </c>
      <c r="F3" s="1"/>
      <c r="G3" s="1"/>
    </row>
    <row r="4" spans="2:17" ht="23.4">
      <c r="B4" s="5">
        <v>0.56000000000000005</v>
      </c>
      <c r="C4" s="3">
        <v>1.56</v>
      </c>
      <c r="D4" s="4">
        <f t="shared" ref="D4:D36" si="0">SQRT(B4)</f>
        <v>0.74833147735478833</v>
      </c>
      <c r="E4" s="4">
        <f t="shared" ref="E4:E36" si="1">2*PI()*SQRT(B4/9.81)</f>
        <v>1.501202842848415</v>
      </c>
      <c r="F4" s="1"/>
      <c r="G4" s="1"/>
      <c r="Q4" s="2" t="s">
        <v>3</v>
      </c>
    </row>
    <row r="5" spans="2:17" ht="23.4">
      <c r="B5" s="5">
        <v>0.115</v>
      </c>
      <c r="C5" s="3">
        <v>0.76</v>
      </c>
      <c r="D5" s="4">
        <f t="shared" si="0"/>
        <v>0.33911649915626341</v>
      </c>
      <c r="E5" s="4">
        <f t="shared" si="1"/>
        <v>0.68029030983662031</v>
      </c>
      <c r="F5" s="1"/>
      <c r="G5" s="1"/>
      <c r="Q5" s="4">
        <v>2.0365000000000002</v>
      </c>
    </row>
    <row r="6" spans="2:17" ht="23.4">
      <c r="B6" s="5">
        <v>0.26</v>
      </c>
      <c r="C6" s="3">
        <v>1.075</v>
      </c>
      <c r="D6" s="4">
        <f t="shared" si="0"/>
        <v>0.50990195135927852</v>
      </c>
      <c r="E6" s="4">
        <f t="shared" si="1"/>
        <v>1.0228973150511897</v>
      </c>
      <c r="F6" s="1"/>
      <c r="G6" s="1"/>
      <c r="Q6" s="1"/>
    </row>
    <row r="7" spans="2:17" ht="23.4">
      <c r="B7" s="5">
        <v>0.35</v>
      </c>
      <c r="C7" s="3">
        <v>1.22</v>
      </c>
      <c r="D7" s="4">
        <f t="shared" si="0"/>
        <v>0.59160797830996159</v>
      </c>
      <c r="E7" s="4">
        <f t="shared" si="1"/>
        <v>1.1868050533302013</v>
      </c>
      <c r="F7" s="1"/>
      <c r="G7" s="1"/>
      <c r="Q7" s="2" t="s">
        <v>5</v>
      </c>
    </row>
    <row r="8" spans="2:17" ht="23.4">
      <c r="B8" s="5">
        <v>0.2</v>
      </c>
      <c r="C8" s="3">
        <v>0.93</v>
      </c>
      <c r="D8" s="4">
        <f t="shared" si="0"/>
        <v>0.44721359549995793</v>
      </c>
      <c r="E8" s="4">
        <f t="shared" si="1"/>
        <v>0.8971402930932747</v>
      </c>
      <c r="F8" s="1"/>
      <c r="G8" s="1"/>
      <c r="Q8" s="4">
        <f>(2*PI()/Q5)^2</f>
        <v>9.518990817376018</v>
      </c>
    </row>
    <row r="9" spans="2:17" ht="23.4">
      <c r="B9" s="5">
        <v>0.13</v>
      </c>
      <c r="C9" s="3">
        <v>0.74</v>
      </c>
      <c r="D9" s="4">
        <f t="shared" si="0"/>
        <v>0.36055512754639896</v>
      </c>
      <c r="E9" s="4">
        <f t="shared" si="1"/>
        <v>0.72329762793020869</v>
      </c>
      <c r="F9" s="1"/>
      <c r="G9" s="1"/>
    </row>
    <row r="10" spans="2:17" ht="23.4">
      <c r="B10" s="5">
        <v>0.255</v>
      </c>
      <c r="C10" s="3">
        <v>1.03</v>
      </c>
      <c r="D10" s="4">
        <f t="shared" si="0"/>
        <v>0.50497524691810391</v>
      </c>
      <c r="E10" s="4">
        <f t="shared" si="1"/>
        <v>1.0130140174260402</v>
      </c>
      <c r="F10" s="1"/>
      <c r="G10" s="1"/>
    </row>
    <row r="11" spans="2:17" ht="23.4">
      <c r="B11" s="5">
        <v>0.41099999999999998</v>
      </c>
      <c r="C11" s="3">
        <v>1.296</v>
      </c>
      <c r="D11" s="4">
        <f t="shared" si="0"/>
        <v>0.64109281699298426</v>
      </c>
      <c r="E11" s="4">
        <f t="shared" si="1"/>
        <v>1.2860749394125544</v>
      </c>
      <c r="F11" s="1"/>
      <c r="G11" s="1"/>
    </row>
    <row r="12" spans="2:17" ht="23.4">
      <c r="B12" s="5">
        <v>0.52</v>
      </c>
      <c r="C12" s="3">
        <v>1.446</v>
      </c>
      <c r="D12" s="4">
        <f t="shared" si="0"/>
        <v>0.72111025509279791</v>
      </c>
      <c r="E12" s="4">
        <f t="shared" si="1"/>
        <v>1.4465952558604174</v>
      </c>
      <c r="F12" s="1"/>
      <c r="G12" s="1"/>
    </row>
    <row r="13" spans="2:17" ht="23.4">
      <c r="B13" s="5">
        <v>0.65</v>
      </c>
      <c r="C13" s="3">
        <v>1.6220000000000001</v>
      </c>
      <c r="D13" s="4">
        <f t="shared" si="0"/>
        <v>0.80622577482985502</v>
      </c>
      <c r="E13" s="4">
        <f t="shared" si="1"/>
        <v>1.6173426640162967</v>
      </c>
      <c r="F13" s="1"/>
      <c r="G13" s="1"/>
    </row>
    <row r="14" spans="2:17" ht="23.4">
      <c r="B14" s="5">
        <v>0.75</v>
      </c>
      <c r="C14" s="3">
        <v>1.7350000000000001</v>
      </c>
      <c r="D14" s="4">
        <f t="shared" si="0"/>
        <v>0.8660254037844386</v>
      </c>
      <c r="E14" s="4">
        <f t="shared" si="1"/>
        <v>1.7373047071809469</v>
      </c>
      <c r="F14" s="1"/>
      <c r="G14" s="1"/>
    </row>
    <row r="15" spans="2:17" ht="23.4">
      <c r="B15" s="5">
        <v>0.81</v>
      </c>
      <c r="C15" s="3">
        <v>1.8069999999999999</v>
      </c>
      <c r="D15" s="4">
        <f t="shared" si="0"/>
        <v>0.9</v>
      </c>
      <c r="E15" s="4">
        <f t="shared" si="1"/>
        <v>1.8054600126395828</v>
      </c>
      <c r="F15" s="1"/>
      <c r="G15" s="1"/>
    </row>
    <row r="16" spans="2:17" ht="23.4">
      <c r="B16" s="5">
        <v>0.88</v>
      </c>
      <c r="C16" s="3">
        <v>1.89</v>
      </c>
      <c r="D16" s="4">
        <f t="shared" si="0"/>
        <v>0.93808315196468595</v>
      </c>
      <c r="E16" s="4">
        <f t="shared" si="1"/>
        <v>1.8818573548923794</v>
      </c>
      <c r="F16" s="1"/>
      <c r="G16" s="1"/>
    </row>
    <row r="17" spans="2:7" ht="23.4">
      <c r="B17" s="5">
        <v>0.96</v>
      </c>
      <c r="C17" s="3">
        <v>1.9690000000000001</v>
      </c>
      <c r="D17" s="4">
        <f t="shared" si="0"/>
        <v>0.9797958971132712</v>
      </c>
      <c r="E17" s="4">
        <f t="shared" si="1"/>
        <v>1.9655359030959307</v>
      </c>
      <c r="F17" s="1"/>
      <c r="G17" s="1"/>
    </row>
    <row r="18" spans="2:7" ht="23.4">
      <c r="B18" s="5">
        <v>5.5E-2</v>
      </c>
      <c r="C18" s="3">
        <v>0.59499999999999997</v>
      </c>
      <c r="D18" s="4">
        <f t="shared" si="0"/>
        <v>0.23452078799117149</v>
      </c>
      <c r="E18" s="4">
        <f t="shared" si="1"/>
        <v>0.47046433872309484</v>
      </c>
      <c r="F18" s="1"/>
      <c r="G18" s="1"/>
    </row>
    <row r="19" spans="2:7" ht="23.4">
      <c r="B19" s="5">
        <v>1.095</v>
      </c>
      <c r="C19" s="3">
        <v>2.1349999999999998</v>
      </c>
      <c r="D19" s="4">
        <f t="shared" si="0"/>
        <v>1.0464224768228174</v>
      </c>
      <c r="E19" s="4">
        <f t="shared" si="1"/>
        <v>2.0991932647009635</v>
      </c>
      <c r="F19" s="1"/>
      <c r="G19" s="1"/>
    </row>
    <row r="20" spans="2:7" ht="23.4">
      <c r="B20" s="5">
        <v>0.44500000000000001</v>
      </c>
      <c r="C20" s="3">
        <v>1.343</v>
      </c>
      <c r="D20" s="4">
        <f t="shared" si="0"/>
        <v>0.66708320320631664</v>
      </c>
      <c r="E20" s="4">
        <f t="shared" si="1"/>
        <v>1.3382133872139219</v>
      </c>
      <c r="F20" s="1"/>
      <c r="G20" s="1"/>
    </row>
    <row r="21" spans="2:7" ht="23.4">
      <c r="B21" s="3">
        <v>0.4</v>
      </c>
      <c r="C21" s="3">
        <v>1.26</v>
      </c>
      <c r="D21" s="4">
        <f t="shared" si="0"/>
        <v>0.63245553203367588</v>
      </c>
      <c r="E21" s="4">
        <f t="shared" si="1"/>
        <v>1.2687479698438826</v>
      </c>
      <c r="F21" s="1"/>
      <c r="G21" s="1"/>
    </row>
    <row r="22" spans="2:7" ht="23.4">
      <c r="B22" s="3">
        <v>0.3</v>
      </c>
      <c r="C22" s="3">
        <v>1.1100000000000001</v>
      </c>
      <c r="D22" s="4">
        <f t="shared" si="0"/>
        <v>0.54772255750516607</v>
      </c>
      <c r="E22" s="4">
        <f t="shared" si="1"/>
        <v>1.0987679728847353</v>
      </c>
      <c r="F22" s="1"/>
      <c r="G22" s="1"/>
    </row>
    <row r="23" spans="2:7" ht="23.4">
      <c r="B23" s="3">
        <v>0.2</v>
      </c>
      <c r="C23" s="3">
        <v>0.88</v>
      </c>
      <c r="D23" s="4">
        <f t="shared" si="0"/>
        <v>0.44721359549995793</v>
      </c>
      <c r="E23" s="4">
        <f t="shared" si="1"/>
        <v>0.8971402930932747</v>
      </c>
      <c r="F23" s="1"/>
      <c r="G23" s="1"/>
    </row>
    <row r="24" spans="2:7" ht="23.4">
      <c r="B24" s="3">
        <v>0.1</v>
      </c>
      <c r="C24" s="3">
        <v>0.65</v>
      </c>
      <c r="D24" s="4">
        <f t="shared" si="0"/>
        <v>0.31622776601683794</v>
      </c>
      <c r="E24" s="4">
        <f t="shared" si="1"/>
        <v>0.6343739849219413</v>
      </c>
      <c r="F24" s="1"/>
      <c r="G24" s="1"/>
    </row>
    <row r="25" spans="2:7" ht="23.4">
      <c r="B25" s="3">
        <v>0.7</v>
      </c>
      <c r="C25" s="3">
        <v>1.68</v>
      </c>
      <c r="D25" s="4">
        <f t="shared" si="0"/>
        <v>0.83666002653407556</v>
      </c>
      <c r="E25" s="4">
        <f t="shared" si="1"/>
        <v>1.6783958023124947</v>
      </c>
      <c r="F25" s="1"/>
      <c r="G25" s="1"/>
    </row>
    <row r="26" spans="2:7" ht="23.4">
      <c r="B26" s="3">
        <v>0.248</v>
      </c>
      <c r="C26" s="3">
        <v>0.99</v>
      </c>
      <c r="D26" s="4">
        <f t="shared" si="0"/>
        <v>0.4979959839195493</v>
      </c>
      <c r="E26" s="4">
        <f t="shared" si="1"/>
        <v>0.99901315046872319</v>
      </c>
      <c r="F26" s="1"/>
      <c r="G26" s="1"/>
    </row>
    <row r="27" spans="2:7" ht="23.4">
      <c r="B27" s="3">
        <v>0.6</v>
      </c>
      <c r="C27" s="3">
        <v>1.53</v>
      </c>
      <c r="D27" s="4">
        <f t="shared" si="0"/>
        <v>0.7745966692414834</v>
      </c>
      <c r="E27" s="4">
        <f t="shared" si="1"/>
        <v>1.5538925691547856</v>
      </c>
      <c r="F27" s="1"/>
      <c r="G27" s="1"/>
    </row>
    <row r="28" spans="2:7" ht="23.4">
      <c r="B28" s="3">
        <v>0.55000000000000004</v>
      </c>
      <c r="C28" s="3">
        <v>1.5</v>
      </c>
      <c r="D28" s="4">
        <f t="shared" si="0"/>
        <v>0.74161984870956632</v>
      </c>
      <c r="E28" s="4">
        <f t="shared" si="1"/>
        <v>1.4877388682499322</v>
      </c>
      <c r="F28" s="1"/>
      <c r="G28" s="1"/>
    </row>
    <row r="29" spans="2:7" ht="23.4">
      <c r="B29" s="3">
        <v>0.5</v>
      </c>
      <c r="C29" s="3">
        <v>1.44</v>
      </c>
      <c r="D29" s="4">
        <f t="shared" si="0"/>
        <v>0.70710678118654757</v>
      </c>
      <c r="E29" s="4">
        <f t="shared" si="1"/>
        <v>1.4185033534428875</v>
      </c>
      <c r="F29" s="1"/>
      <c r="G29" s="1"/>
    </row>
    <row r="30" spans="2:7" ht="23.4">
      <c r="B30" s="3">
        <v>0.45</v>
      </c>
      <c r="C30" s="3">
        <v>1.37</v>
      </c>
      <c r="D30" s="4">
        <f t="shared" si="0"/>
        <v>0.67082039324993692</v>
      </c>
      <c r="E30" s="4">
        <f t="shared" si="1"/>
        <v>1.345710439639912</v>
      </c>
      <c r="F30" s="1"/>
      <c r="G30" s="1"/>
    </row>
    <row r="31" spans="2:7" ht="23.4">
      <c r="B31" s="3">
        <v>0.4</v>
      </c>
      <c r="C31" s="3">
        <v>1.29</v>
      </c>
      <c r="D31" s="4">
        <f t="shared" si="0"/>
        <v>0.63245553203367588</v>
      </c>
      <c r="E31" s="4">
        <f t="shared" si="1"/>
        <v>1.2687479698438826</v>
      </c>
      <c r="F31" s="1"/>
      <c r="G31" s="1"/>
    </row>
    <row r="32" spans="2:7" ht="23.4">
      <c r="B32" s="3">
        <v>0.35</v>
      </c>
      <c r="C32" s="3">
        <v>1.24</v>
      </c>
      <c r="D32" s="4">
        <f t="shared" si="0"/>
        <v>0.59160797830996159</v>
      </c>
      <c r="E32" s="4">
        <f t="shared" si="1"/>
        <v>1.1868050533302013</v>
      </c>
      <c r="F32" s="1"/>
      <c r="G32" s="1"/>
    </row>
    <row r="33" spans="2:14" ht="23.4">
      <c r="B33" s="3">
        <v>0.3</v>
      </c>
      <c r="C33" s="3">
        <v>1.1200000000000001</v>
      </c>
      <c r="D33" s="4">
        <f t="shared" si="0"/>
        <v>0.54772255750516607</v>
      </c>
      <c r="E33" s="4">
        <f t="shared" si="1"/>
        <v>1.0987679728847353</v>
      </c>
      <c r="F33" s="1"/>
      <c r="G33" s="1"/>
    </row>
    <row r="34" spans="2:14" ht="23.4">
      <c r="B34" s="3">
        <v>0.25</v>
      </c>
      <c r="C34" s="3">
        <v>1.02</v>
      </c>
      <c r="D34" s="4">
        <f t="shared" si="0"/>
        <v>0.5</v>
      </c>
      <c r="E34" s="4">
        <f t="shared" si="1"/>
        <v>1.0030333403553238</v>
      </c>
      <c r="F34" s="1"/>
      <c r="G34" s="1"/>
    </row>
    <row r="35" spans="2:14" ht="23.4">
      <c r="B35" s="3">
        <v>0.2</v>
      </c>
      <c r="C35" s="3">
        <v>0.93</v>
      </c>
      <c r="D35" s="4">
        <f t="shared" si="0"/>
        <v>0.44721359549995793</v>
      </c>
      <c r="E35" s="4">
        <f t="shared" si="1"/>
        <v>0.8971402930932747</v>
      </c>
      <c r="F35" s="1"/>
      <c r="G35" s="1"/>
    </row>
    <row r="36" spans="2:14" ht="23.4">
      <c r="B36" s="3">
        <v>0.15</v>
      </c>
      <c r="C36" s="3">
        <v>0.85</v>
      </c>
      <c r="D36" s="4">
        <f t="shared" si="0"/>
        <v>0.3872983346207417</v>
      </c>
      <c r="E36" s="4">
        <f t="shared" si="1"/>
        <v>0.77694628457739279</v>
      </c>
      <c r="F36" s="1"/>
      <c r="G36" s="1"/>
    </row>
    <row r="37" spans="2:14" ht="23.4">
      <c r="B37" s="3">
        <v>0.26500000000000001</v>
      </c>
      <c r="C37" s="3">
        <v>1.0660000000000001</v>
      </c>
      <c r="D37" s="4">
        <f>SQRT(L37)</f>
        <v>0.51478150704935</v>
      </c>
      <c r="E37" s="4">
        <f>2*PI()*SQRT(L37/9.81)</f>
        <v>1.0326860291377145</v>
      </c>
      <c r="F37" s="1"/>
      <c r="G37" s="1"/>
      <c r="L37" s="6">
        <v>0.26500000000000001</v>
      </c>
      <c r="M37" s="6">
        <v>21.32</v>
      </c>
      <c r="N37" s="6">
        <f>M37/20</f>
        <v>1.0660000000000001</v>
      </c>
    </row>
    <row r="38" spans="2:14" ht="23.4">
      <c r="B38" s="3">
        <v>0.21</v>
      </c>
      <c r="C38" s="3">
        <v>0.94499999999999995</v>
      </c>
      <c r="D38" s="4">
        <f>SQRT(L38)</f>
        <v>0.45825756949558399</v>
      </c>
      <c r="E38" s="4">
        <f>2*PI()*SQRT(L38/9.81)</f>
        <v>0.91929524134853491</v>
      </c>
      <c r="F38" s="1"/>
      <c r="G38" s="1"/>
      <c r="L38" s="6">
        <v>0.21</v>
      </c>
      <c r="M38" s="6">
        <v>18.899999999999999</v>
      </c>
      <c r="N38" s="6">
        <f t="shared" ref="N38:N46" si="2">M38/20</f>
        <v>0.94499999999999995</v>
      </c>
    </row>
    <row r="39" spans="2:14" ht="23.4">
      <c r="B39" s="3">
        <v>0.1</v>
      </c>
      <c r="C39" s="3">
        <v>0.68399999999999994</v>
      </c>
      <c r="D39" s="4">
        <f>SQRT(L39)</f>
        <v>0.31622776601683794</v>
      </c>
      <c r="E39" s="4">
        <f>2*PI()*SQRT(L39/9.81)</f>
        <v>0.6343739849219413</v>
      </c>
      <c r="F39" s="1"/>
      <c r="G39" s="1"/>
      <c r="L39" s="6">
        <v>0.1</v>
      </c>
      <c r="M39" s="6">
        <v>13.68</v>
      </c>
      <c r="N39" s="6">
        <f t="shared" si="2"/>
        <v>0.68399999999999994</v>
      </c>
    </row>
    <row r="40" spans="2:14" ht="23.4">
      <c r="B40" s="3">
        <v>0.15</v>
      </c>
      <c r="C40" s="3">
        <v>0.8005000000000001</v>
      </c>
      <c r="D40" s="4">
        <f t="shared" ref="D40:D46" si="3">SQRT(L40)</f>
        <v>0.3872983346207417</v>
      </c>
      <c r="E40" s="4">
        <f t="shared" ref="E40:E46" si="4">2*PI()*SQRT(L40/9.81)</f>
        <v>0.77694628457739279</v>
      </c>
      <c r="F40" s="1"/>
      <c r="G40" s="1"/>
      <c r="L40" s="6">
        <v>0.15</v>
      </c>
      <c r="M40" s="6">
        <v>16.010000000000002</v>
      </c>
      <c r="N40" s="6">
        <f t="shared" si="2"/>
        <v>0.8005000000000001</v>
      </c>
    </row>
    <row r="41" spans="2:14" ht="23.4">
      <c r="B41" s="3">
        <v>0.3</v>
      </c>
      <c r="C41" s="3">
        <v>1.1244999999999998</v>
      </c>
      <c r="D41" s="4">
        <f t="shared" si="3"/>
        <v>0.54772255750516607</v>
      </c>
      <c r="E41" s="4">
        <f t="shared" si="4"/>
        <v>1.0987679728847353</v>
      </c>
      <c r="L41" s="6">
        <v>0.3</v>
      </c>
      <c r="M41" s="6">
        <v>22.49</v>
      </c>
      <c r="N41" s="6">
        <f t="shared" si="2"/>
        <v>1.1244999999999998</v>
      </c>
    </row>
    <row r="42" spans="2:14" ht="23.4">
      <c r="B42" s="3">
        <v>0.35</v>
      </c>
      <c r="C42" s="3">
        <v>1.2224999999999999</v>
      </c>
      <c r="D42" s="4">
        <f t="shared" si="3"/>
        <v>0.59160797830996159</v>
      </c>
      <c r="E42" s="4">
        <f t="shared" si="4"/>
        <v>1.1868050533302013</v>
      </c>
      <c r="L42" s="6">
        <v>0.35</v>
      </c>
      <c r="M42" s="6">
        <v>24.45</v>
      </c>
      <c r="N42" s="6">
        <f t="shared" si="2"/>
        <v>1.2224999999999999</v>
      </c>
    </row>
    <row r="43" spans="2:14" ht="23.4">
      <c r="B43" s="3">
        <v>0.05</v>
      </c>
      <c r="C43" s="3">
        <v>0.49249999999999999</v>
      </c>
      <c r="D43" s="4">
        <f t="shared" si="3"/>
        <v>0.22360679774997896</v>
      </c>
      <c r="E43" s="4">
        <f t="shared" si="4"/>
        <v>0.44857014654663735</v>
      </c>
      <c r="L43" s="6">
        <v>0.05</v>
      </c>
      <c r="M43" s="6">
        <v>9.85</v>
      </c>
      <c r="N43" s="6">
        <f t="shared" si="2"/>
        <v>0.49249999999999999</v>
      </c>
    </row>
    <row r="44" spans="2:14" ht="23.4">
      <c r="B44" s="3">
        <v>0.4</v>
      </c>
      <c r="C44" s="3">
        <v>1.3134999999999999</v>
      </c>
      <c r="D44" s="4">
        <f t="shared" si="3"/>
        <v>0.63245553203367588</v>
      </c>
      <c r="E44" s="4">
        <f t="shared" si="4"/>
        <v>1.2687479698438826</v>
      </c>
      <c r="L44" s="6">
        <v>0.4</v>
      </c>
      <c r="M44" s="6">
        <v>26.27</v>
      </c>
      <c r="N44" s="6">
        <f t="shared" si="2"/>
        <v>1.3134999999999999</v>
      </c>
    </row>
    <row r="45" spans="2:14" ht="23.4">
      <c r="B45" s="3">
        <v>0.45</v>
      </c>
      <c r="C45" s="3">
        <v>1.3560000000000001</v>
      </c>
      <c r="D45" s="4">
        <f t="shared" si="3"/>
        <v>0.67082039324993692</v>
      </c>
      <c r="E45" s="4">
        <f t="shared" si="4"/>
        <v>1.345710439639912</v>
      </c>
      <c r="L45" s="6">
        <v>0.45</v>
      </c>
      <c r="M45" s="6">
        <v>27.12</v>
      </c>
      <c r="N45" s="6">
        <f t="shared" si="2"/>
        <v>1.3560000000000001</v>
      </c>
    </row>
    <row r="46" spans="2:14" ht="23.4">
      <c r="B46" s="3">
        <v>0.5</v>
      </c>
      <c r="C46" s="3">
        <v>1.4525000000000001</v>
      </c>
      <c r="D46" s="4">
        <f t="shared" si="3"/>
        <v>0.70710678118654757</v>
      </c>
      <c r="E46" s="4">
        <f t="shared" si="4"/>
        <v>1.4185033534428875</v>
      </c>
      <c r="L46" s="6">
        <v>0.5</v>
      </c>
      <c r="M46" s="6">
        <v>29.05</v>
      </c>
      <c r="N46" s="6">
        <f t="shared" si="2"/>
        <v>1.4525000000000001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X105"/>
  <sheetViews>
    <sheetView tabSelected="1" workbookViewId="0">
      <selection activeCell="O46" sqref="O46"/>
    </sheetView>
  </sheetViews>
  <sheetFormatPr defaultRowHeight="14.4"/>
  <cols>
    <col min="1" max="1" width="4" customWidth="1"/>
    <col min="6" max="6" width="9.5546875" customWidth="1"/>
    <col min="7" max="7" width="10.5546875" customWidth="1"/>
    <col min="8" max="8" width="9.21875" customWidth="1"/>
    <col min="9" max="9" width="13.33203125" customWidth="1"/>
    <col min="23" max="24" width="8.88671875" style="19"/>
  </cols>
  <sheetData>
    <row r="2" spans="2:24">
      <c r="B2" s="7" t="s">
        <v>6</v>
      </c>
      <c r="C2" s="7"/>
      <c r="D2" s="7"/>
      <c r="E2" s="7"/>
      <c r="F2" s="24">
        <v>43985</v>
      </c>
      <c r="G2" s="25"/>
      <c r="W2" s="23" t="s">
        <v>14</v>
      </c>
    </row>
    <row r="3" spans="2:24">
      <c r="W3" s="20" t="s">
        <v>13</v>
      </c>
    </row>
    <row r="4" spans="2:24" ht="43.2">
      <c r="B4" s="11" t="s">
        <v>9</v>
      </c>
      <c r="C4" s="10" t="s">
        <v>7</v>
      </c>
      <c r="D4" s="10" t="s">
        <v>7</v>
      </c>
      <c r="E4" s="10" t="s">
        <v>7</v>
      </c>
      <c r="F4" s="9" t="s">
        <v>7</v>
      </c>
      <c r="G4" s="11" t="s">
        <v>8</v>
      </c>
      <c r="H4" s="17" t="s">
        <v>10</v>
      </c>
      <c r="I4" s="17" t="s">
        <v>11</v>
      </c>
      <c r="J4" s="8"/>
      <c r="K4" s="8"/>
      <c r="L4" s="8"/>
      <c r="M4" s="8"/>
      <c r="W4" s="21" t="s">
        <v>0</v>
      </c>
      <c r="X4" s="21" t="s">
        <v>1</v>
      </c>
    </row>
    <row r="5" spans="2:24">
      <c r="B5" s="12">
        <v>0.1</v>
      </c>
      <c r="C5" s="13">
        <v>6.25</v>
      </c>
      <c r="D5" s="13">
        <v>6.25</v>
      </c>
      <c r="E5" s="13">
        <v>6.45</v>
      </c>
      <c r="F5" s="14">
        <f>AVERAGE(C5:E5)</f>
        <v>6.3166666666666664</v>
      </c>
      <c r="G5" s="15">
        <f>F5/10</f>
        <v>0.6316666666666666</v>
      </c>
      <c r="H5" s="18">
        <f>G5^2</f>
        <v>0.39900277777777771</v>
      </c>
      <c r="I5" s="18">
        <f>4*(PI()^2)*B5</f>
        <v>3.9478417604357432</v>
      </c>
      <c r="W5" s="22">
        <v>0</v>
      </c>
      <c r="X5" s="22">
        <f>2*PI()*SQRT(W5/9.81)</f>
        <v>0</v>
      </c>
    </row>
    <row r="6" spans="2:24">
      <c r="B6" s="12">
        <f>B5+0.05</f>
        <v>0.15000000000000002</v>
      </c>
      <c r="C6" s="13">
        <v>7.86</v>
      </c>
      <c r="D6" s="13">
        <v>7.84</v>
      </c>
      <c r="E6" s="13">
        <v>7.85</v>
      </c>
      <c r="F6" s="14">
        <f t="shared" ref="F6:F24" si="0">AVERAGE(C6:E6)</f>
        <v>7.8499999999999988</v>
      </c>
      <c r="G6" s="15">
        <f t="shared" ref="G6:G24" si="1">F6/10</f>
        <v>0.78499999999999992</v>
      </c>
      <c r="H6" s="18">
        <f t="shared" ref="H6:H24" si="2">G6^2</f>
        <v>0.61622499999999991</v>
      </c>
      <c r="I6" s="18">
        <f t="shared" ref="I6:I24" si="3">4*(PI()^2)*B6</f>
        <v>5.9217626406536157</v>
      </c>
      <c r="W6" s="22">
        <f>W5+0.01</f>
        <v>0.01</v>
      </c>
      <c r="X6" s="22">
        <f t="shared" ref="X6:X69" si="4">2*PI()*SQRT(W6/9.81)</f>
        <v>0.20060666807106473</v>
      </c>
    </row>
    <row r="7" spans="2:24">
      <c r="B7" s="12">
        <f t="shared" ref="B7:B12" si="5">B6+0.05</f>
        <v>0.2</v>
      </c>
      <c r="C7" s="13">
        <v>8.8699999999999992</v>
      </c>
      <c r="D7" s="13">
        <v>8.94</v>
      </c>
      <c r="E7" s="13">
        <v>8.93</v>
      </c>
      <c r="F7" s="14">
        <f t="shared" si="0"/>
        <v>8.9133333333333322</v>
      </c>
      <c r="G7" s="15">
        <f t="shared" si="1"/>
        <v>0.8913333333333332</v>
      </c>
      <c r="H7" s="18">
        <f t="shared" si="2"/>
        <v>0.79447511111111091</v>
      </c>
      <c r="I7" s="18">
        <f t="shared" si="3"/>
        <v>7.8956835208714864</v>
      </c>
      <c r="W7" s="22">
        <f t="shared" ref="W7:W70" si="6">W6+0.01</f>
        <v>0.02</v>
      </c>
      <c r="X7" s="22">
        <f t="shared" si="4"/>
        <v>0.28370067068857746</v>
      </c>
    </row>
    <row r="8" spans="2:24">
      <c r="B8" s="12">
        <f t="shared" si="5"/>
        <v>0.25</v>
      </c>
      <c r="C8" s="13">
        <v>10.07</v>
      </c>
      <c r="D8" s="13">
        <v>10.14</v>
      </c>
      <c r="E8" s="13">
        <v>10.11</v>
      </c>
      <c r="F8" s="14">
        <f t="shared" si="0"/>
        <v>10.106666666666667</v>
      </c>
      <c r="G8" s="15">
        <f t="shared" si="1"/>
        <v>1.0106666666666668</v>
      </c>
      <c r="H8" s="18">
        <f t="shared" si="2"/>
        <v>1.0214471111111114</v>
      </c>
      <c r="I8" s="18">
        <f t="shared" si="3"/>
        <v>9.869604401089358</v>
      </c>
      <c r="W8" s="22">
        <f t="shared" si="6"/>
        <v>0.03</v>
      </c>
      <c r="X8" s="22">
        <f t="shared" si="4"/>
        <v>0.34746094143618939</v>
      </c>
    </row>
    <row r="9" spans="2:24">
      <c r="B9" s="12">
        <f t="shared" si="5"/>
        <v>0.3</v>
      </c>
      <c r="C9" s="13">
        <v>11.17</v>
      </c>
      <c r="D9" s="13">
        <v>10.97</v>
      </c>
      <c r="E9" s="13">
        <v>10.93</v>
      </c>
      <c r="F9" s="14">
        <f t="shared" si="0"/>
        <v>11.023333333333333</v>
      </c>
      <c r="G9" s="15">
        <f t="shared" si="1"/>
        <v>1.1023333333333334</v>
      </c>
      <c r="H9" s="18">
        <f t="shared" si="2"/>
        <v>1.2151387777777778</v>
      </c>
      <c r="I9" s="18">
        <f t="shared" si="3"/>
        <v>11.84352528130723</v>
      </c>
      <c r="W9" s="22">
        <f t="shared" si="6"/>
        <v>0.04</v>
      </c>
      <c r="X9" s="22">
        <f t="shared" si="4"/>
        <v>0.40121333614212945</v>
      </c>
    </row>
    <row r="10" spans="2:24">
      <c r="B10" s="12">
        <f t="shared" si="5"/>
        <v>0.35</v>
      </c>
      <c r="C10" s="13">
        <v>11.7</v>
      </c>
      <c r="D10" s="13">
        <v>11.82</v>
      </c>
      <c r="E10" s="13">
        <v>11.79</v>
      </c>
      <c r="F10" s="14">
        <f t="shared" si="0"/>
        <v>11.770000000000001</v>
      </c>
      <c r="G10" s="15">
        <f t="shared" si="1"/>
        <v>1.177</v>
      </c>
      <c r="H10" s="18">
        <f t="shared" si="2"/>
        <v>1.385329</v>
      </c>
      <c r="I10" s="18">
        <f t="shared" si="3"/>
        <v>13.817446161525101</v>
      </c>
      <c r="W10" s="22">
        <f t="shared" si="6"/>
        <v>0.05</v>
      </c>
      <c r="X10" s="22">
        <f t="shared" si="4"/>
        <v>0.44857014654663735</v>
      </c>
    </row>
    <row r="11" spans="2:24">
      <c r="B11" s="12">
        <f t="shared" si="5"/>
        <v>0.39999999999999997</v>
      </c>
      <c r="C11" s="13">
        <v>12.67</v>
      </c>
      <c r="D11" s="13">
        <v>12.69</v>
      </c>
      <c r="E11" s="13">
        <v>12.69</v>
      </c>
      <c r="F11" s="14">
        <f t="shared" si="0"/>
        <v>12.683333333333332</v>
      </c>
      <c r="G11" s="15">
        <f t="shared" si="1"/>
        <v>1.2683333333333331</v>
      </c>
      <c r="H11" s="18">
        <f t="shared" si="2"/>
        <v>1.6086694444444438</v>
      </c>
      <c r="I11" s="18">
        <f t="shared" si="3"/>
        <v>15.791367041742971</v>
      </c>
      <c r="W11" s="22">
        <f t="shared" si="6"/>
        <v>6.0000000000000005E-2</v>
      </c>
      <c r="X11" s="22">
        <f t="shared" si="4"/>
        <v>0.4913839757739828</v>
      </c>
    </row>
    <row r="12" spans="2:24">
      <c r="B12" s="12">
        <f t="shared" si="5"/>
        <v>0.44999999999999996</v>
      </c>
      <c r="C12" s="13">
        <v>13.55</v>
      </c>
      <c r="D12" s="13">
        <v>13.55</v>
      </c>
      <c r="E12" s="13">
        <v>13.49</v>
      </c>
      <c r="F12" s="14">
        <f t="shared" si="0"/>
        <v>13.530000000000001</v>
      </c>
      <c r="G12" s="15">
        <f t="shared" si="1"/>
        <v>1.3530000000000002</v>
      </c>
      <c r="H12" s="18">
        <f t="shared" si="2"/>
        <v>1.8306090000000006</v>
      </c>
      <c r="I12" s="18">
        <f t="shared" si="3"/>
        <v>17.765287921960844</v>
      </c>
      <c r="W12" s="22">
        <f t="shared" si="6"/>
        <v>7.0000000000000007E-2</v>
      </c>
      <c r="X12" s="22">
        <f t="shared" si="4"/>
        <v>0.53075535505731863</v>
      </c>
    </row>
    <row r="13" spans="2:24">
      <c r="B13" s="12">
        <f t="shared" ref="B13:B22" si="7">B12+0.05</f>
        <v>0.49999999999999994</v>
      </c>
      <c r="C13" s="13">
        <v>14.38</v>
      </c>
      <c r="D13" s="13">
        <v>14.33</v>
      </c>
      <c r="E13" s="13">
        <v>14.35</v>
      </c>
      <c r="F13" s="14">
        <f t="shared" si="0"/>
        <v>14.353333333333333</v>
      </c>
      <c r="G13" s="15">
        <f t="shared" si="1"/>
        <v>1.4353333333333333</v>
      </c>
      <c r="H13" s="18">
        <f t="shared" si="2"/>
        <v>2.0601817777777778</v>
      </c>
      <c r="I13" s="18">
        <f t="shared" si="3"/>
        <v>19.739208802178712</v>
      </c>
      <c r="W13" s="22">
        <f t="shared" si="6"/>
        <v>0.08</v>
      </c>
      <c r="X13" s="22">
        <f t="shared" si="4"/>
        <v>0.56740134137715492</v>
      </c>
    </row>
    <row r="14" spans="2:24">
      <c r="B14" s="12">
        <f t="shared" si="7"/>
        <v>0.54999999999999993</v>
      </c>
      <c r="C14" s="13">
        <v>14.94</v>
      </c>
      <c r="D14" s="13">
        <v>14.86</v>
      </c>
      <c r="E14" s="13">
        <v>14.91</v>
      </c>
      <c r="F14" s="14">
        <f t="shared" si="0"/>
        <v>14.903333333333331</v>
      </c>
      <c r="G14" s="15">
        <f t="shared" si="1"/>
        <v>1.4903333333333331</v>
      </c>
      <c r="H14" s="18">
        <f t="shared" si="2"/>
        <v>2.2210934444444437</v>
      </c>
      <c r="I14" s="18">
        <f t="shared" si="3"/>
        <v>21.713129682396584</v>
      </c>
      <c r="W14" s="22">
        <f t="shared" si="6"/>
        <v>0.09</v>
      </c>
      <c r="X14" s="22">
        <f t="shared" si="4"/>
        <v>0.60182000421319415</v>
      </c>
    </row>
    <row r="15" spans="2:24">
      <c r="B15" s="12">
        <f t="shared" si="7"/>
        <v>0.6</v>
      </c>
      <c r="C15" s="13">
        <v>15.66</v>
      </c>
      <c r="D15" s="13">
        <v>15.81</v>
      </c>
      <c r="E15" s="13">
        <v>15.76</v>
      </c>
      <c r="F15" s="14">
        <f t="shared" si="0"/>
        <v>15.743333333333332</v>
      </c>
      <c r="G15" s="15">
        <f t="shared" si="1"/>
        <v>1.5743333333333331</v>
      </c>
      <c r="H15" s="18">
        <f t="shared" si="2"/>
        <v>2.4785254444444438</v>
      </c>
      <c r="I15" s="18">
        <f t="shared" si="3"/>
        <v>23.687050562614459</v>
      </c>
      <c r="W15" s="22">
        <f t="shared" si="6"/>
        <v>9.9999999999999992E-2</v>
      </c>
      <c r="X15" s="22">
        <f t="shared" si="4"/>
        <v>0.6343739849219413</v>
      </c>
    </row>
    <row r="16" spans="2:24">
      <c r="B16" s="12">
        <f t="shared" si="7"/>
        <v>0.65</v>
      </c>
      <c r="C16" s="13">
        <v>16</v>
      </c>
      <c r="D16" s="13">
        <v>15.96</v>
      </c>
      <c r="E16" s="13">
        <v>16</v>
      </c>
      <c r="F16" s="14">
        <f t="shared" si="0"/>
        <v>15.986666666666666</v>
      </c>
      <c r="G16" s="15">
        <f t="shared" si="1"/>
        <v>1.5986666666666667</v>
      </c>
      <c r="H16" s="18">
        <f t="shared" si="2"/>
        <v>2.5557351111111113</v>
      </c>
      <c r="I16" s="18">
        <f t="shared" si="3"/>
        <v>25.660971442832331</v>
      </c>
      <c r="W16" s="22">
        <f t="shared" si="6"/>
        <v>0.10999999999999999</v>
      </c>
      <c r="X16" s="22">
        <f t="shared" si="4"/>
        <v>0.66533704843509034</v>
      </c>
    </row>
    <row r="17" spans="2:24">
      <c r="B17" s="12">
        <f t="shared" si="7"/>
        <v>0.70000000000000007</v>
      </c>
      <c r="C17" s="13">
        <v>16.899999999999999</v>
      </c>
      <c r="D17" s="13">
        <v>16.920000000000002</v>
      </c>
      <c r="E17" s="13">
        <v>16.920000000000002</v>
      </c>
      <c r="F17" s="14">
        <f t="shared" si="0"/>
        <v>16.913333333333334</v>
      </c>
      <c r="G17" s="15">
        <f t="shared" si="1"/>
        <v>1.6913333333333334</v>
      </c>
      <c r="H17" s="18">
        <f t="shared" si="2"/>
        <v>2.8606084444444444</v>
      </c>
      <c r="I17" s="18">
        <f t="shared" si="3"/>
        <v>27.634892323050206</v>
      </c>
      <c r="W17" s="22">
        <f t="shared" si="6"/>
        <v>0.11999999999999998</v>
      </c>
      <c r="X17" s="22">
        <f t="shared" si="4"/>
        <v>0.69492188287237877</v>
      </c>
    </row>
    <row r="18" spans="2:24">
      <c r="B18" s="12">
        <f t="shared" si="7"/>
        <v>0.75000000000000011</v>
      </c>
      <c r="C18" s="13">
        <v>17.260000000000002</v>
      </c>
      <c r="D18" s="13">
        <v>17.47</v>
      </c>
      <c r="E18" s="13">
        <v>17.350000000000001</v>
      </c>
      <c r="F18" s="14">
        <f t="shared" si="0"/>
        <v>17.360000000000003</v>
      </c>
      <c r="G18" s="15">
        <f t="shared" si="1"/>
        <v>1.7360000000000002</v>
      </c>
      <c r="H18" s="18">
        <f t="shared" si="2"/>
        <v>3.0136960000000008</v>
      </c>
      <c r="I18" s="18">
        <f t="shared" si="3"/>
        <v>29.608813203268078</v>
      </c>
      <c r="W18" s="22">
        <f t="shared" si="6"/>
        <v>0.12999999999999998</v>
      </c>
      <c r="X18" s="22">
        <f t="shared" si="4"/>
        <v>0.72329762793020846</v>
      </c>
    </row>
    <row r="19" spans="2:24">
      <c r="B19" s="12">
        <f t="shared" si="7"/>
        <v>0.80000000000000016</v>
      </c>
      <c r="C19" s="13">
        <v>17.95</v>
      </c>
      <c r="D19" s="13">
        <v>17.97</v>
      </c>
      <c r="E19" s="13">
        <v>18.11</v>
      </c>
      <c r="F19" s="14">
        <f t="shared" si="0"/>
        <v>18.010000000000002</v>
      </c>
      <c r="G19" s="15">
        <f t="shared" si="1"/>
        <v>1.8010000000000002</v>
      </c>
      <c r="H19" s="18">
        <f t="shared" si="2"/>
        <v>3.2436010000000004</v>
      </c>
      <c r="I19" s="18">
        <f t="shared" si="3"/>
        <v>31.582734083485953</v>
      </c>
      <c r="W19" s="22">
        <f t="shared" si="6"/>
        <v>0.13999999999999999</v>
      </c>
      <c r="X19" s="22">
        <f t="shared" si="4"/>
        <v>0.75060142142420749</v>
      </c>
    </row>
    <row r="20" spans="2:24">
      <c r="B20" s="12">
        <f t="shared" si="7"/>
        <v>0.8500000000000002</v>
      </c>
      <c r="C20" s="13">
        <v>18.670000000000002</v>
      </c>
      <c r="D20" s="13">
        <v>18.72</v>
      </c>
      <c r="E20" s="13">
        <v>18.649999999999999</v>
      </c>
      <c r="F20" s="14">
        <f t="shared" si="0"/>
        <v>18.68</v>
      </c>
      <c r="G20" s="15">
        <f t="shared" si="1"/>
        <v>1.8679999999999999</v>
      </c>
      <c r="H20" s="18">
        <f t="shared" si="2"/>
        <v>3.4894239999999996</v>
      </c>
      <c r="I20" s="18">
        <f t="shared" si="3"/>
        <v>33.556654963703828</v>
      </c>
      <c r="W20" s="22">
        <f t="shared" si="6"/>
        <v>0.15</v>
      </c>
      <c r="X20" s="22">
        <f t="shared" si="4"/>
        <v>0.77694628457739279</v>
      </c>
    </row>
    <row r="21" spans="2:24">
      <c r="B21" s="12">
        <f t="shared" si="7"/>
        <v>0.90000000000000024</v>
      </c>
      <c r="C21" s="13">
        <v>19.190000000000001</v>
      </c>
      <c r="D21" s="13">
        <v>19.23</v>
      </c>
      <c r="E21" s="13">
        <v>19.170000000000002</v>
      </c>
      <c r="F21" s="14">
        <f t="shared" si="0"/>
        <v>19.196666666666669</v>
      </c>
      <c r="G21" s="15">
        <f t="shared" si="1"/>
        <v>1.9196666666666669</v>
      </c>
      <c r="H21" s="18">
        <f t="shared" si="2"/>
        <v>3.6851201111111118</v>
      </c>
      <c r="I21" s="18">
        <f t="shared" si="3"/>
        <v>35.530575843921696</v>
      </c>
      <c r="W21" s="22">
        <f t="shared" si="6"/>
        <v>0.16</v>
      </c>
      <c r="X21" s="22">
        <f t="shared" si="4"/>
        <v>0.8024266722842589</v>
      </c>
    </row>
    <row r="22" spans="2:24">
      <c r="B22" s="12">
        <f t="shared" si="7"/>
        <v>0.95000000000000029</v>
      </c>
      <c r="C22" s="13">
        <v>19.89</v>
      </c>
      <c r="D22" s="13">
        <v>19.850000000000001</v>
      </c>
      <c r="E22" s="13">
        <v>19.82</v>
      </c>
      <c r="F22" s="14">
        <f t="shared" si="0"/>
        <v>19.853333333333335</v>
      </c>
      <c r="G22" s="15">
        <f t="shared" si="1"/>
        <v>1.9853333333333336</v>
      </c>
      <c r="H22" s="18">
        <f t="shared" si="2"/>
        <v>3.9415484444444457</v>
      </c>
      <c r="I22" s="18">
        <f t="shared" si="3"/>
        <v>37.504496724139571</v>
      </c>
      <c r="W22" s="22">
        <f t="shared" si="6"/>
        <v>0.17</v>
      </c>
      <c r="X22" s="22">
        <f t="shared" si="4"/>
        <v>0.82712248166022173</v>
      </c>
    </row>
    <row r="23" spans="2:24">
      <c r="B23" s="12">
        <v>1</v>
      </c>
      <c r="C23" s="13">
        <v>20.239999999999998</v>
      </c>
      <c r="D23" s="13">
        <v>20.23</v>
      </c>
      <c r="E23" s="13">
        <v>20.239999999999998</v>
      </c>
      <c r="F23" s="14">
        <f t="shared" si="0"/>
        <v>20.236666666666665</v>
      </c>
      <c r="G23" s="15">
        <f t="shared" si="1"/>
        <v>2.0236666666666663</v>
      </c>
      <c r="H23" s="18">
        <f t="shared" si="2"/>
        <v>4.0952267777777758</v>
      </c>
      <c r="I23" s="18">
        <f t="shared" si="3"/>
        <v>39.478417604357432</v>
      </c>
      <c r="W23" s="22">
        <f t="shared" si="6"/>
        <v>0.18000000000000002</v>
      </c>
      <c r="X23" s="22">
        <f t="shared" si="4"/>
        <v>0.85110201206573255</v>
      </c>
    </row>
    <row r="24" spans="2:24">
      <c r="B24" s="12">
        <v>0.72</v>
      </c>
      <c r="C24" s="13">
        <v>17.11</v>
      </c>
      <c r="D24" s="13">
        <v>17.14</v>
      </c>
      <c r="E24" s="13">
        <v>17.170000000000002</v>
      </c>
      <c r="F24" s="14">
        <f t="shared" si="0"/>
        <v>17.14</v>
      </c>
      <c r="G24" s="15">
        <f t="shared" si="1"/>
        <v>1.714</v>
      </c>
      <c r="H24" s="18">
        <f t="shared" si="2"/>
        <v>2.9377960000000001</v>
      </c>
      <c r="I24" s="18">
        <f t="shared" si="3"/>
        <v>28.42446067513735</v>
      </c>
      <c r="W24" s="22">
        <f t="shared" si="6"/>
        <v>0.19000000000000003</v>
      </c>
      <c r="X24" s="22">
        <f t="shared" si="4"/>
        <v>0.87442419352217871</v>
      </c>
    </row>
    <row r="25" spans="2:24">
      <c r="W25" s="22">
        <f t="shared" si="6"/>
        <v>0.20000000000000004</v>
      </c>
      <c r="X25" s="22">
        <f t="shared" si="4"/>
        <v>0.89714029309327481</v>
      </c>
    </row>
    <row r="26" spans="2:24">
      <c r="W26" s="22">
        <f t="shared" si="6"/>
        <v>0.21000000000000005</v>
      </c>
      <c r="X26" s="22">
        <f t="shared" si="4"/>
        <v>0.91929524134853502</v>
      </c>
    </row>
    <row r="27" spans="2:24">
      <c r="W27" s="22">
        <f t="shared" si="6"/>
        <v>0.22000000000000006</v>
      </c>
      <c r="X27" s="22">
        <f t="shared" si="4"/>
        <v>0.94092867744618969</v>
      </c>
    </row>
    <row r="28" spans="2:24">
      <c r="W28" s="22">
        <f t="shared" si="6"/>
        <v>0.23000000000000007</v>
      </c>
      <c r="X28" s="22">
        <f t="shared" si="4"/>
        <v>0.96207578252194359</v>
      </c>
    </row>
    <row r="29" spans="2:24">
      <c r="W29" s="22">
        <f t="shared" si="6"/>
        <v>0.24000000000000007</v>
      </c>
      <c r="X29" s="22">
        <f t="shared" si="4"/>
        <v>0.98276795154796559</v>
      </c>
    </row>
    <row r="30" spans="2:24">
      <c r="W30" s="22">
        <f t="shared" si="6"/>
        <v>0.25000000000000006</v>
      </c>
      <c r="X30" s="22">
        <f t="shared" si="4"/>
        <v>1.0030333403553238</v>
      </c>
    </row>
    <row r="31" spans="2:24">
      <c r="W31" s="22">
        <f t="shared" si="6"/>
        <v>0.26000000000000006</v>
      </c>
      <c r="X31" s="22">
        <f t="shared" si="4"/>
        <v>1.02289731505119</v>
      </c>
    </row>
    <row r="32" spans="2:24">
      <c r="W32" s="22">
        <f t="shared" si="6"/>
        <v>0.27000000000000007</v>
      </c>
      <c r="X32" s="22">
        <f t="shared" si="4"/>
        <v>1.0423828243085682</v>
      </c>
    </row>
    <row r="33" spans="2:24">
      <c r="W33" s="22">
        <f t="shared" si="6"/>
        <v>0.28000000000000008</v>
      </c>
      <c r="X33" s="22">
        <f t="shared" si="4"/>
        <v>1.0615107101146375</v>
      </c>
    </row>
    <row r="34" spans="2:24">
      <c r="W34" s="22">
        <f t="shared" si="6"/>
        <v>0.29000000000000009</v>
      </c>
      <c r="X34" s="22">
        <f t="shared" si="4"/>
        <v>1.080299968972811</v>
      </c>
    </row>
    <row r="35" spans="2:24">
      <c r="W35" s="22">
        <f t="shared" si="6"/>
        <v>0.3000000000000001</v>
      </c>
      <c r="X35" s="22">
        <f t="shared" si="4"/>
        <v>1.0987679728847355</v>
      </c>
    </row>
    <row r="36" spans="2:24">
      <c r="W36" s="22">
        <f t="shared" si="6"/>
        <v>0.31000000000000011</v>
      </c>
      <c r="X36" s="22">
        <f t="shared" si="4"/>
        <v>1.1169306574321456</v>
      </c>
    </row>
    <row r="37" spans="2:24">
      <c r="W37" s="22">
        <f t="shared" si="6"/>
        <v>0.32000000000000012</v>
      </c>
      <c r="X37" s="22">
        <f t="shared" si="4"/>
        <v>1.1348026827543101</v>
      </c>
    </row>
    <row r="38" spans="2:24">
      <c r="W38" s="22">
        <f t="shared" si="6"/>
        <v>0.33000000000000013</v>
      </c>
      <c r="X38" s="22">
        <f t="shared" si="4"/>
        <v>1.1523975720474917</v>
      </c>
    </row>
    <row r="39" spans="2:24">
      <c r="W39" s="22">
        <f t="shared" si="6"/>
        <v>0.34000000000000014</v>
      </c>
      <c r="X39" s="22">
        <f t="shared" si="4"/>
        <v>1.1697278313075774</v>
      </c>
    </row>
    <row r="40" spans="2:24">
      <c r="B40" s="16" t="s">
        <v>12</v>
      </c>
      <c r="W40" s="22">
        <f t="shared" si="6"/>
        <v>0.35000000000000014</v>
      </c>
      <c r="X40" s="22">
        <f t="shared" si="4"/>
        <v>1.1868050533302015</v>
      </c>
    </row>
    <row r="41" spans="2:24">
      <c r="W41" s="22">
        <f t="shared" si="6"/>
        <v>0.36000000000000015</v>
      </c>
      <c r="X41" s="22">
        <f t="shared" si="4"/>
        <v>1.2036400084263887</v>
      </c>
    </row>
    <row r="42" spans="2:24">
      <c r="W42" s="22">
        <f t="shared" si="6"/>
        <v>0.37000000000000016</v>
      </c>
      <c r="X42" s="22">
        <f t="shared" si="4"/>
        <v>1.2202427238706453</v>
      </c>
    </row>
    <row r="43" spans="2:24">
      <c r="W43" s="22">
        <f t="shared" si="6"/>
        <v>0.38000000000000017</v>
      </c>
      <c r="X43" s="22">
        <f t="shared" si="4"/>
        <v>1.2366225537462212</v>
      </c>
    </row>
    <row r="44" spans="2:24">
      <c r="W44" s="22">
        <f t="shared" si="6"/>
        <v>0.39000000000000018</v>
      </c>
      <c r="X44" s="22">
        <f t="shared" si="4"/>
        <v>1.2527882405691713</v>
      </c>
    </row>
    <row r="45" spans="2:24">
      <c r="W45" s="22">
        <f t="shared" si="6"/>
        <v>0.40000000000000019</v>
      </c>
      <c r="X45" s="22">
        <f t="shared" si="4"/>
        <v>1.2687479698438828</v>
      </c>
    </row>
    <row r="46" spans="2:24">
      <c r="W46" s="22">
        <f t="shared" si="6"/>
        <v>0.4100000000000002</v>
      </c>
      <c r="X46" s="22">
        <f t="shared" si="4"/>
        <v>1.2845094185164811</v>
      </c>
    </row>
    <row r="47" spans="2:24">
      <c r="W47" s="22">
        <f t="shared" si="6"/>
        <v>0.42000000000000021</v>
      </c>
      <c r="X47" s="22">
        <f t="shared" si="4"/>
        <v>1.3000797981401462</v>
      </c>
    </row>
    <row r="48" spans="2:24">
      <c r="W48" s="22">
        <f t="shared" si="6"/>
        <v>0.43000000000000022</v>
      </c>
      <c r="X48" s="22">
        <f t="shared" si="4"/>
        <v>1.3154658934410643</v>
      </c>
    </row>
    <row r="49" spans="23:24">
      <c r="W49" s="22">
        <f t="shared" si="6"/>
        <v>0.44000000000000022</v>
      </c>
      <c r="X49" s="22">
        <f t="shared" si="4"/>
        <v>1.3306740968701811</v>
      </c>
    </row>
    <row r="50" spans="23:24">
      <c r="W50" s="22">
        <f t="shared" si="6"/>
        <v>0.45000000000000023</v>
      </c>
      <c r="X50" s="22">
        <f t="shared" si="4"/>
        <v>1.3457104396399124</v>
      </c>
    </row>
    <row r="51" spans="23:24">
      <c r="W51" s="22">
        <f t="shared" si="6"/>
        <v>0.46000000000000024</v>
      </c>
      <c r="X51" s="22">
        <f t="shared" si="4"/>
        <v>1.3605806196732411</v>
      </c>
    </row>
    <row r="52" spans="23:24">
      <c r="W52" s="22">
        <f t="shared" si="6"/>
        <v>0.47000000000000025</v>
      </c>
      <c r="X52" s="22">
        <f t="shared" si="4"/>
        <v>1.3752900268325206</v>
      </c>
    </row>
    <row r="53" spans="23:24">
      <c r="W53" s="22">
        <f t="shared" si="6"/>
        <v>0.48000000000000026</v>
      </c>
      <c r="X53" s="22">
        <f t="shared" si="4"/>
        <v>1.3898437657447578</v>
      </c>
    </row>
    <row r="54" spans="23:24">
      <c r="W54" s="22">
        <f t="shared" si="6"/>
        <v>0.49000000000000027</v>
      </c>
      <c r="X54" s="22">
        <f t="shared" si="4"/>
        <v>1.4042466764974535</v>
      </c>
    </row>
    <row r="55" spans="23:24">
      <c r="W55" s="22">
        <f t="shared" si="6"/>
        <v>0.50000000000000022</v>
      </c>
      <c r="X55" s="22">
        <f t="shared" si="4"/>
        <v>1.4185033534428877</v>
      </c>
    </row>
    <row r="56" spans="23:24">
      <c r="W56" s="22">
        <f t="shared" si="6"/>
        <v>0.51000000000000023</v>
      </c>
      <c r="X56" s="22">
        <f t="shared" si="4"/>
        <v>1.4326181623179612</v>
      </c>
    </row>
    <row r="57" spans="23:24">
      <c r="W57" s="22">
        <f t="shared" si="6"/>
        <v>0.52000000000000024</v>
      </c>
      <c r="X57" s="22">
        <f t="shared" si="4"/>
        <v>1.4465952558604174</v>
      </c>
    </row>
    <row r="58" spans="23:24">
      <c r="W58" s="22">
        <f t="shared" si="6"/>
        <v>0.53000000000000025</v>
      </c>
      <c r="X58" s="22">
        <f t="shared" si="4"/>
        <v>1.460438588079773</v>
      </c>
    </row>
    <row r="59" spans="23:24">
      <c r="W59" s="22">
        <f t="shared" si="6"/>
        <v>0.54000000000000026</v>
      </c>
      <c r="X59" s="22">
        <f t="shared" si="4"/>
        <v>1.4741519273219486</v>
      </c>
    </row>
    <row r="60" spans="23:24">
      <c r="W60" s="22">
        <f t="shared" si="6"/>
        <v>0.55000000000000027</v>
      </c>
      <c r="X60" s="22">
        <f t="shared" si="4"/>
        <v>1.4877388682499324</v>
      </c>
    </row>
    <row r="61" spans="23:24">
      <c r="W61" s="22">
        <f t="shared" si="6"/>
        <v>0.56000000000000028</v>
      </c>
      <c r="X61" s="22">
        <f t="shared" si="4"/>
        <v>1.5012028428484154</v>
      </c>
    </row>
    <row r="62" spans="23:24">
      <c r="W62" s="22">
        <f t="shared" si="6"/>
        <v>0.57000000000000028</v>
      </c>
      <c r="X62" s="22">
        <f t="shared" si="4"/>
        <v>1.5145471305478542</v>
      </c>
    </row>
    <row r="63" spans="23:24">
      <c r="W63" s="22">
        <f t="shared" si="6"/>
        <v>0.58000000000000029</v>
      </c>
      <c r="X63" s="22">
        <f t="shared" si="4"/>
        <v>1.5277748675525831</v>
      </c>
    </row>
    <row r="64" spans="23:24">
      <c r="W64" s="22">
        <f t="shared" si="6"/>
        <v>0.5900000000000003</v>
      </c>
      <c r="X64" s="22">
        <f t="shared" si="4"/>
        <v>1.5408890554481485</v>
      </c>
    </row>
    <row r="65" spans="23:24">
      <c r="W65" s="22">
        <f t="shared" si="6"/>
        <v>0.60000000000000031</v>
      </c>
      <c r="X65" s="22">
        <f t="shared" si="4"/>
        <v>1.553892569154786</v>
      </c>
    </row>
    <row r="66" spans="23:24">
      <c r="W66" s="22">
        <f t="shared" si="6"/>
        <v>0.61000000000000032</v>
      </c>
      <c r="X66" s="22">
        <f t="shared" si="4"/>
        <v>1.5667881642867474</v>
      </c>
    </row>
    <row r="67" spans="23:24">
      <c r="W67" s="22">
        <f t="shared" si="6"/>
        <v>0.62000000000000033</v>
      </c>
      <c r="X67" s="22">
        <f t="shared" si="4"/>
        <v>1.5795784839708378</v>
      </c>
    </row>
    <row r="68" spans="23:24">
      <c r="W68" s="22">
        <f t="shared" si="6"/>
        <v>0.63000000000000034</v>
      </c>
      <c r="X68" s="22">
        <f t="shared" si="4"/>
        <v>1.5922660651719565</v>
      </c>
    </row>
    <row r="69" spans="23:24">
      <c r="W69" s="22">
        <f t="shared" si="6"/>
        <v>0.64000000000000035</v>
      </c>
      <c r="X69" s="22">
        <f t="shared" si="4"/>
        <v>1.6048533445685185</v>
      </c>
    </row>
    <row r="70" spans="23:24">
      <c r="W70" s="22">
        <f t="shared" si="6"/>
        <v>0.65000000000000036</v>
      </c>
      <c r="X70" s="22">
        <f t="shared" ref="X70:X105" si="8">2*PI()*SQRT(W70/9.81)</f>
        <v>1.6173426640162973</v>
      </c>
    </row>
    <row r="71" spans="23:24">
      <c r="W71" s="22">
        <f t="shared" ref="W71:W105" si="9">W70+0.01</f>
        <v>0.66000000000000036</v>
      </c>
      <c r="X71" s="22">
        <f t="shared" si="8"/>
        <v>1.6297362756353888</v>
      </c>
    </row>
    <row r="72" spans="23:24">
      <c r="W72" s="22">
        <f t="shared" si="9"/>
        <v>0.67000000000000037</v>
      </c>
      <c r="X72" s="22">
        <f t="shared" si="8"/>
        <v>1.6420363465515868</v>
      </c>
    </row>
    <row r="73" spans="23:24">
      <c r="W73" s="22">
        <f t="shared" si="9"/>
        <v>0.68000000000000038</v>
      </c>
      <c r="X73" s="22">
        <f t="shared" si="8"/>
        <v>1.6542449633204439</v>
      </c>
    </row>
    <row r="74" spans="23:24">
      <c r="W74" s="22">
        <f t="shared" si="9"/>
        <v>0.69000000000000039</v>
      </c>
      <c r="X74" s="22">
        <f t="shared" si="8"/>
        <v>1.6663641360595924</v>
      </c>
    </row>
    <row r="75" spans="23:24">
      <c r="W75" s="22">
        <f t="shared" si="9"/>
        <v>0.7000000000000004</v>
      </c>
      <c r="X75" s="22">
        <f t="shared" si="8"/>
        <v>1.6783958023124956</v>
      </c>
    </row>
    <row r="76" spans="23:24">
      <c r="W76" s="22">
        <f t="shared" si="9"/>
        <v>0.71000000000000041</v>
      </c>
      <c r="X76" s="22">
        <f t="shared" si="8"/>
        <v>1.6903418306646678</v>
      </c>
    </row>
    <row r="77" spans="23:24">
      <c r="W77" s="22">
        <f t="shared" si="9"/>
        <v>0.72000000000000042</v>
      </c>
      <c r="X77" s="22">
        <f t="shared" si="8"/>
        <v>1.7022040241314653</v>
      </c>
    </row>
    <row r="78" spans="23:24">
      <c r="W78" s="22">
        <f t="shared" si="9"/>
        <v>0.73000000000000043</v>
      </c>
      <c r="X78" s="22">
        <f t="shared" si="8"/>
        <v>1.7139841233348483</v>
      </c>
    </row>
    <row r="79" spans="23:24">
      <c r="W79" s="22">
        <f t="shared" si="9"/>
        <v>0.74000000000000044</v>
      </c>
      <c r="X79" s="22">
        <f t="shared" si="8"/>
        <v>1.725683809484954</v>
      </c>
    </row>
    <row r="80" spans="23:24">
      <c r="W80" s="22">
        <f t="shared" si="9"/>
        <v>0.75000000000000044</v>
      </c>
      <c r="X80" s="22">
        <f t="shared" si="8"/>
        <v>1.7373047071809471</v>
      </c>
    </row>
    <row r="81" spans="23:24">
      <c r="W81" s="22">
        <f t="shared" si="9"/>
        <v>0.76000000000000045</v>
      </c>
      <c r="X81" s="22">
        <f t="shared" si="8"/>
        <v>1.7488483870443579</v>
      </c>
    </row>
    <row r="82" spans="23:24">
      <c r="W82" s="22">
        <f t="shared" si="9"/>
        <v>0.77000000000000046</v>
      </c>
      <c r="X82" s="22">
        <f t="shared" si="8"/>
        <v>1.7603163681969858</v>
      </c>
    </row>
    <row r="83" spans="23:24">
      <c r="W83" s="22">
        <f t="shared" si="9"/>
        <v>0.78000000000000047</v>
      </c>
      <c r="X83" s="22">
        <f t="shared" si="8"/>
        <v>1.7717101205944501</v>
      </c>
    </row>
    <row r="84" spans="23:24">
      <c r="W84" s="22">
        <f t="shared" si="9"/>
        <v>0.79000000000000048</v>
      </c>
      <c r="X84" s="22">
        <f t="shared" si="8"/>
        <v>1.7830310672255194</v>
      </c>
    </row>
    <row r="85" spans="23:24">
      <c r="W85" s="22">
        <f t="shared" si="9"/>
        <v>0.80000000000000049</v>
      </c>
      <c r="X85" s="22">
        <f t="shared" si="8"/>
        <v>1.7942805861865501</v>
      </c>
    </row>
    <row r="86" spans="23:24">
      <c r="W86" s="22">
        <f t="shared" si="9"/>
        <v>0.8100000000000005</v>
      </c>
      <c r="X86" s="22">
        <f t="shared" si="8"/>
        <v>1.8054600126395832</v>
      </c>
    </row>
    <row r="87" spans="23:24">
      <c r="W87" s="22">
        <f t="shared" si="9"/>
        <v>0.82000000000000051</v>
      </c>
      <c r="X87" s="22">
        <f t="shared" si="8"/>
        <v>1.8165706406619859</v>
      </c>
    </row>
    <row r="88" spans="23:24">
      <c r="W88" s="22">
        <f t="shared" si="9"/>
        <v>0.83000000000000052</v>
      </c>
      <c r="X88" s="22">
        <f t="shared" si="8"/>
        <v>1.8276137249948832</v>
      </c>
    </row>
    <row r="89" spans="23:24">
      <c r="W89" s="22">
        <f t="shared" si="9"/>
        <v>0.84000000000000052</v>
      </c>
      <c r="X89" s="22">
        <f t="shared" si="8"/>
        <v>1.8385904826970705</v>
      </c>
    </row>
    <row r="90" spans="23:24">
      <c r="W90" s="22">
        <f t="shared" si="9"/>
        <v>0.85000000000000053</v>
      </c>
      <c r="X90" s="22">
        <f t="shared" si="8"/>
        <v>1.8495020947105794</v>
      </c>
    </row>
    <row r="91" spans="23:24">
      <c r="W91" s="22">
        <f t="shared" si="9"/>
        <v>0.86000000000000054</v>
      </c>
      <c r="X91" s="22">
        <f t="shared" si="8"/>
        <v>1.8603497073435937</v>
      </c>
    </row>
    <row r="92" spans="23:24">
      <c r="W92" s="22">
        <f t="shared" si="9"/>
        <v>0.87000000000000055</v>
      </c>
      <c r="X92" s="22">
        <f t="shared" si="8"/>
        <v>1.8711344336759905</v>
      </c>
    </row>
    <row r="93" spans="23:24">
      <c r="W93" s="22">
        <f t="shared" si="9"/>
        <v>0.88000000000000056</v>
      </c>
      <c r="X93" s="22">
        <f t="shared" si="8"/>
        <v>1.8818573548923798</v>
      </c>
    </row>
    <row r="94" spans="23:24">
      <c r="W94" s="22">
        <f t="shared" si="9"/>
        <v>0.89000000000000057</v>
      </c>
      <c r="X94" s="22">
        <f t="shared" si="8"/>
        <v>1.8925195215471673</v>
      </c>
    </row>
    <row r="95" spans="23:24">
      <c r="W95" s="22">
        <f t="shared" si="9"/>
        <v>0.90000000000000058</v>
      </c>
      <c r="X95" s="22">
        <f t="shared" si="8"/>
        <v>1.9031219547658245</v>
      </c>
    </row>
    <row r="96" spans="23:24">
      <c r="W96" s="22">
        <f t="shared" si="9"/>
        <v>0.91000000000000059</v>
      </c>
      <c r="X96" s="22">
        <f t="shared" si="8"/>
        <v>1.9136656473862583</v>
      </c>
    </row>
    <row r="97" spans="23:24">
      <c r="W97" s="22">
        <f t="shared" si="9"/>
        <v>0.9200000000000006</v>
      </c>
      <c r="X97" s="22">
        <f t="shared" si="8"/>
        <v>1.9241515650438874</v>
      </c>
    </row>
    <row r="98" spans="23:24">
      <c r="W98" s="22">
        <f t="shared" si="9"/>
        <v>0.9300000000000006</v>
      </c>
      <c r="X98" s="22">
        <f t="shared" si="8"/>
        <v>1.9345806472037852</v>
      </c>
    </row>
    <row r="99" spans="23:24">
      <c r="W99" s="22">
        <f t="shared" si="9"/>
        <v>0.94000000000000061</v>
      </c>
      <c r="X99" s="22">
        <f t="shared" si="8"/>
        <v>1.9449538081430084</v>
      </c>
    </row>
    <row r="100" spans="23:24">
      <c r="W100" s="22">
        <f t="shared" si="9"/>
        <v>0.95000000000000062</v>
      </c>
      <c r="X100" s="22">
        <f t="shared" si="8"/>
        <v>1.9552719378860235</v>
      </c>
    </row>
    <row r="101" spans="23:24">
      <c r="W101" s="22">
        <f t="shared" si="9"/>
        <v>0.96000000000000063</v>
      </c>
      <c r="X101" s="22">
        <f t="shared" si="8"/>
        <v>1.9655359030959314</v>
      </c>
    </row>
    <row r="102" spans="23:24">
      <c r="W102" s="22">
        <f t="shared" si="9"/>
        <v>0.97000000000000064</v>
      </c>
      <c r="X102" s="22">
        <f t="shared" si="8"/>
        <v>1.9757465479240279</v>
      </c>
    </row>
    <row r="103" spans="23:24">
      <c r="W103" s="22">
        <f t="shared" si="9"/>
        <v>0.98000000000000065</v>
      </c>
      <c r="X103" s="22">
        <f t="shared" si="8"/>
        <v>1.9859046948200429</v>
      </c>
    </row>
    <row r="104" spans="23:24">
      <c r="W104" s="22">
        <f t="shared" si="9"/>
        <v>0.99000000000000066</v>
      </c>
      <c r="X104" s="22">
        <f t="shared" si="8"/>
        <v>1.9960111453052716</v>
      </c>
    </row>
    <row r="105" spans="23:24">
      <c r="W105" s="22">
        <f t="shared" si="9"/>
        <v>1.0000000000000007</v>
      </c>
      <c r="X105" s="22">
        <f t="shared" si="8"/>
        <v>2.006066680710648</v>
      </c>
    </row>
  </sheetData>
  <mergeCells count="1">
    <mergeCell ref="F2:G2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  <drawing r:id="rId2"/>
  <legacyDrawing r:id="rId3"/>
  <oleObjects>
    <oleObject progId="Equation.DSMT4" shapeId="3075" r:id="rId4"/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2016</vt:lpstr>
      <vt:lpstr>2017</vt:lpstr>
      <vt:lpstr>2020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2021-12-15T08:43:15Z</dcterms:modified>
</cp:coreProperties>
</file>