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8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"/>
  <c r="R9" s="1"/>
  <c r="E23"/>
  <c r="O10" l="1"/>
  <c r="O11"/>
  <c r="O12"/>
  <c r="O13"/>
  <c r="O14"/>
  <c r="O15"/>
  <c r="O16"/>
  <c r="O17"/>
  <c r="O18"/>
  <c r="O19"/>
  <c r="O9"/>
  <c r="P10"/>
  <c r="Q10" s="1"/>
  <c r="R10" s="1"/>
  <c r="C10"/>
  <c r="C11"/>
  <c r="C12"/>
  <c r="C13"/>
  <c r="C14"/>
  <c r="C15"/>
  <c r="C16"/>
  <c r="C17"/>
  <c r="C18"/>
  <c r="C19"/>
  <c r="C9"/>
  <c r="D10"/>
  <c r="D11" s="1"/>
  <c r="D12" s="1"/>
  <c r="D13" s="1"/>
  <c r="D14" s="1"/>
  <c r="D15" s="1"/>
  <c r="D16" s="1"/>
  <c r="D17" s="1"/>
  <c r="D18" s="1"/>
  <c r="D19" s="1"/>
  <c r="P11" l="1"/>
  <c r="P12" l="1"/>
  <c r="Q11"/>
  <c r="R11" s="1"/>
  <c r="P13" l="1"/>
  <c r="Q12"/>
  <c r="R12" s="1"/>
  <c r="P14" l="1"/>
  <c r="Q13"/>
  <c r="R13" s="1"/>
  <c r="P15" l="1"/>
  <c r="Q14"/>
  <c r="R14" s="1"/>
  <c r="P16" l="1"/>
  <c r="Q15"/>
  <c r="R15" s="1"/>
  <c r="P17" l="1"/>
  <c r="Q16"/>
  <c r="R16" s="1"/>
  <c r="P18" l="1"/>
  <c r="Q17"/>
  <c r="R17" s="1"/>
  <c r="P19" l="1"/>
  <c r="Q19" s="1"/>
  <c r="R19" s="1"/>
  <c r="Q18"/>
  <c r="R18" s="1"/>
</calcChain>
</file>

<file path=xl/sharedStrings.xml><?xml version="1.0" encoding="utf-8"?>
<sst xmlns="http://schemas.openxmlformats.org/spreadsheetml/2006/main" count="22" uniqueCount="21">
  <si>
    <t>CANTILEVER USING A CLAMPED ONE METRE RULER, WEIGHTED AT ONE END</t>
  </si>
  <si>
    <t>Dr A. French. Winchester College P5. 20/10/2020</t>
  </si>
  <si>
    <t>deflection /m</t>
  </si>
  <si>
    <t>load /kg</t>
  </si>
  <si>
    <t>g /N/kg</t>
  </si>
  <si>
    <t>h /mm</t>
  </si>
  <si>
    <t>Fixed load (1.00kg), variable L</t>
  </si>
  <si>
    <t>L /m</t>
  </si>
  <si>
    <t>h /mm no load</t>
  </si>
  <si>
    <t>h /mm load</t>
  </si>
  <si>
    <t>Ruler mass /g</t>
  </si>
  <si>
    <t>ruler width /mm</t>
  </si>
  <si>
    <t>ruler thickness /mm</t>
  </si>
  <si>
    <t>ruler length /mm</t>
  </si>
  <si>
    <t xml:space="preserve">Second moment of area </t>
  </si>
  <si>
    <t>(in m^4)</t>
  </si>
  <si>
    <t>https://www.engineeringtoolbox.com/timber-mechanical-properties-d_1789.html</t>
  </si>
  <si>
    <t>L^3</t>
  </si>
  <si>
    <t>Young's modulus of a wooden ruler is between 3 and 10 GPa.</t>
  </si>
  <si>
    <t>Fixed extension (L=0.800m), variable load</t>
  </si>
  <si>
    <t>model deflection /m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</si>
</sst>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E+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/>
    <xf numFmtId="164" fontId="0" fillId="0" borderId="1" xfId="0" applyNumberFormat="1" applyBorder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165" fontId="0" fillId="0" borderId="1" xfId="0" applyNumberFormat="1" applyBorder="1"/>
    <xf numFmtId="0" fontId="2" fillId="0" borderId="0" xfId="1" applyAlignment="1" applyProtection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2" fontId="0" fillId="2" borderId="1" xfId="0" applyNumberFormat="1" applyFill="1" applyBorder="1" applyAlignment="1">
      <alignment horizontal="left"/>
    </xf>
    <xf numFmtId="164" fontId="0" fillId="2" borderId="1" xfId="0" applyNumberForma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v>Deflection vs load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7433092738407711"/>
                  <c:y val="1.275266720083147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0.1563x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0.999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Sheet1!$D$9:$D$26</c:f>
              <c:numCache>
                <c:formatCode>0.00</c:formatCode>
                <c:ptCount val="18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</c:numCache>
            </c:numRef>
          </c:xVal>
          <c:yVal>
            <c:numRef>
              <c:f>Sheet1!$C$9:$C$26</c:f>
              <c:numCache>
                <c:formatCode>0.000</c:formatCode>
                <c:ptCount val="18"/>
                <c:pt idx="0">
                  <c:v>0</c:v>
                </c:pt>
                <c:pt idx="1">
                  <c:v>1.4E-2</c:v>
                </c:pt>
                <c:pt idx="2">
                  <c:v>2.9000000000000001E-2</c:v>
                </c:pt>
                <c:pt idx="3">
                  <c:v>4.8000000000000001E-2</c:v>
                </c:pt>
                <c:pt idx="4">
                  <c:v>6.3E-2</c:v>
                </c:pt>
                <c:pt idx="5">
                  <c:v>0.08</c:v>
                </c:pt>
                <c:pt idx="6">
                  <c:v>9.4E-2</c:v>
                </c:pt>
                <c:pt idx="7">
                  <c:v>0.111</c:v>
                </c:pt>
                <c:pt idx="8">
                  <c:v>0.126</c:v>
                </c:pt>
                <c:pt idx="9">
                  <c:v>0.14099999999999999</c:v>
                </c:pt>
                <c:pt idx="10">
                  <c:v>0.153</c:v>
                </c:pt>
                <c:pt idx="14" formatCode="General">
                  <c:v>0</c:v>
                </c:pt>
                <c:pt idx="15" formatCode="General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746-4DAC-8481-B53A82C0BAE4}"/>
            </c:ext>
          </c:extLst>
        </c:ser>
        <c:dLbls/>
        <c:axId val="102294656"/>
        <c:axId val="102296576"/>
      </c:scatterChart>
      <c:valAx>
        <c:axId val="1022946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Load</a:t>
                </a:r>
                <a:r>
                  <a:rPr lang="en-GB" baseline="0"/>
                  <a:t> /kg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96576"/>
        <c:crosses val="autoZero"/>
        <c:crossBetween val="midCat"/>
      </c:valAx>
      <c:valAx>
        <c:axId val="102296576"/>
        <c:scaling>
          <c:orientation val="minMax"/>
          <c:max val="0.15500000000000005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Deflection</a:t>
                </a:r>
                <a:r>
                  <a:rPr lang="en-GB" baseline="0"/>
                  <a:t> /m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294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Deflection</a:t>
            </a:r>
            <a:r>
              <a:rPr lang="en-GB" baseline="0"/>
              <a:t> vs L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Deflection vs L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Sheet1!$P$9:$P$19</c:f>
              <c:numCache>
                <c:formatCode>0.00</c:formatCode>
                <c:ptCount val="11"/>
                <c:pt idx="0">
                  <c:v>0.8</c:v>
                </c:pt>
                <c:pt idx="1">
                  <c:v>0.75</c:v>
                </c:pt>
                <c:pt idx="2">
                  <c:v>0.7</c:v>
                </c:pt>
                <c:pt idx="3">
                  <c:v>0.64999999999999991</c:v>
                </c:pt>
                <c:pt idx="4">
                  <c:v>0.59999999999999987</c:v>
                </c:pt>
                <c:pt idx="5">
                  <c:v>0.54999999999999982</c:v>
                </c:pt>
                <c:pt idx="6">
                  <c:v>0.49999999999999983</c:v>
                </c:pt>
                <c:pt idx="7">
                  <c:v>0.44999999999999984</c:v>
                </c:pt>
                <c:pt idx="8">
                  <c:v>0.39999999999999986</c:v>
                </c:pt>
                <c:pt idx="9">
                  <c:v>0.34999999999999987</c:v>
                </c:pt>
                <c:pt idx="10">
                  <c:v>0.29999999999999988</c:v>
                </c:pt>
              </c:numCache>
            </c:numRef>
          </c:xVal>
          <c:yVal>
            <c:numRef>
              <c:f>Sheet1!$O$9:$O$19</c:f>
              <c:numCache>
                <c:formatCode>0.000</c:formatCode>
                <c:ptCount val="11"/>
                <c:pt idx="0">
                  <c:v>0.153</c:v>
                </c:pt>
                <c:pt idx="1">
                  <c:v>0.128</c:v>
                </c:pt>
                <c:pt idx="2">
                  <c:v>0.106</c:v>
                </c:pt>
                <c:pt idx="3">
                  <c:v>8.6999999999999994E-2</c:v>
                </c:pt>
                <c:pt idx="4">
                  <c:v>7.2999999999999995E-2</c:v>
                </c:pt>
                <c:pt idx="5">
                  <c:v>5.5E-2</c:v>
                </c:pt>
                <c:pt idx="6">
                  <c:v>4.3999999999999997E-2</c:v>
                </c:pt>
                <c:pt idx="7">
                  <c:v>3.3000000000000002E-2</c:v>
                </c:pt>
                <c:pt idx="8">
                  <c:v>2.1000000000000001E-2</c:v>
                </c:pt>
                <c:pt idx="9">
                  <c:v>1.4999999999999999E-2</c:v>
                </c:pt>
                <c:pt idx="10">
                  <c:v>1.0999999999999999E-2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D062-4BC7-84A7-CF538ACE1150}"/>
            </c:ext>
          </c:extLst>
        </c:ser>
        <c:ser>
          <c:idx val="1"/>
          <c:order val="1"/>
          <c:tx>
            <c:v>Model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Sheet1!$P$9:$P$19</c:f>
              <c:numCache>
                <c:formatCode>0.00</c:formatCode>
                <c:ptCount val="11"/>
                <c:pt idx="0">
                  <c:v>0.8</c:v>
                </c:pt>
                <c:pt idx="1">
                  <c:v>0.75</c:v>
                </c:pt>
                <c:pt idx="2">
                  <c:v>0.7</c:v>
                </c:pt>
                <c:pt idx="3">
                  <c:v>0.64999999999999991</c:v>
                </c:pt>
                <c:pt idx="4">
                  <c:v>0.59999999999999987</c:v>
                </c:pt>
                <c:pt idx="5">
                  <c:v>0.54999999999999982</c:v>
                </c:pt>
                <c:pt idx="6">
                  <c:v>0.49999999999999983</c:v>
                </c:pt>
                <c:pt idx="7">
                  <c:v>0.44999999999999984</c:v>
                </c:pt>
                <c:pt idx="8">
                  <c:v>0.39999999999999986</c:v>
                </c:pt>
                <c:pt idx="9">
                  <c:v>0.34999999999999987</c:v>
                </c:pt>
                <c:pt idx="10">
                  <c:v>0.29999999999999988</c:v>
                </c:pt>
              </c:numCache>
            </c:numRef>
          </c:xVal>
          <c:yVal>
            <c:numRef>
              <c:f>Sheet1!$R$9:$R$19</c:f>
              <c:numCache>
                <c:formatCode>0.000</c:formatCode>
                <c:ptCount val="11"/>
                <c:pt idx="0">
                  <c:v>0.15836160000000005</c:v>
                </c:pt>
                <c:pt idx="1">
                  <c:v>0.13048593750000001</c:v>
                </c:pt>
                <c:pt idx="2">
                  <c:v>0.10608989999999999</c:v>
                </c:pt>
                <c:pt idx="3">
                  <c:v>8.4941512499999969E-2</c:v>
                </c:pt>
                <c:pt idx="4">
                  <c:v>6.6808799999999946E-2</c:v>
                </c:pt>
                <c:pt idx="5">
                  <c:v>5.1459787499999958E-2</c:v>
                </c:pt>
                <c:pt idx="6">
                  <c:v>3.8662499999999961E-2</c:v>
                </c:pt>
                <c:pt idx="7">
                  <c:v>2.8184962499999969E-2</c:v>
                </c:pt>
                <c:pt idx="8">
                  <c:v>1.9795199999999982E-2</c:v>
                </c:pt>
                <c:pt idx="9">
                  <c:v>1.3261237499999984E-2</c:v>
                </c:pt>
                <c:pt idx="10">
                  <c:v>8.3510999999999915E-3</c:v>
                </c:pt>
              </c:numCache>
            </c:numRef>
          </c:yVal>
        </c:ser>
        <c:dLbls/>
        <c:axId val="113074944"/>
        <c:axId val="113076864"/>
      </c:scatterChart>
      <c:valAx>
        <c:axId val="1130749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</a:t>
                </a:r>
                <a:r>
                  <a:rPr lang="en-GB" baseline="0"/>
                  <a:t> /m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76864"/>
        <c:crosses val="autoZero"/>
        <c:crossBetween val="midCat"/>
      </c:valAx>
      <c:valAx>
        <c:axId val="113076864"/>
        <c:scaling>
          <c:orientation val="minMax"/>
          <c:max val="0.16000000000000003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Deflection</a:t>
                </a:r>
                <a:r>
                  <a:rPr lang="en-GB" baseline="0"/>
                  <a:t> /m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074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Deflection</a:t>
            </a:r>
            <a:r>
              <a:rPr lang="en-GB" baseline="0"/>
              <a:t> vs L^3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Deflection vs L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7625500759773449"/>
                  <c:y val="7.649943722123213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400" baseline="0"/>
                      <a:t>y = 0.3093x
R² = 0.9933</a:t>
                    </a:r>
                    <a:endParaRPr lang="en-US" sz="1400"/>
                  </a:p>
                </c:rich>
              </c:tx>
              <c:numFmt formatCode="General" sourceLinked="0"/>
            </c:trendlineLbl>
          </c:trendline>
          <c:xVal>
            <c:numRef>
              <c:f>Sheet1!$Q$9:$Q$19</c:f>
              <c:numCache>
                <c:formatCode>0.000</c:formatCode>
                <c:ptCount val="11"/>
                <c:pt idx="0">
                  <c:v>0.51200000000000012</c:v>
                </c:pt>
                <c:pt idx="1">
                  <c:v>0.421875</c:v>
                </c:pt>
                <c:pt idx="2">
                  <c:v>0.34299999999999992</c:v>
                </c:pt>
                <c:pt idx="3">
                  <c:v>0.2746249999999999</c:v>
                </c:pt>
                <c:pt idx="4">
                  <c:v>0.21599999999999983</c:v>
                </c:pt>
                <c:pt idx="5">
                  <c:v>0.16637499999999986</c:v>
                </c:pt>
                <c:pt idx="6">
                  <c:v>0.12499999999999988</c:v>
                </c:pt>
                <c:pt idx="7">
                  <c:v>9.1124999999999901E-2</c:v>
                </c:pt>
                <c:pt idx="8">
                  <c:v>6.3999999999999932E-2</c:v>
                </c:pt>
                <c:pt idx="9">
                  <c:v>4.2874999999999948E-2</c:v>
                </c:pt>
                <c:pt idx="10">
                  <c:v>2.6999999999999968E-2</c:v>
                </c:pt>
              </c:numCache>
            </c:numRef>
          </c:xVal>
          <c:yVal>
            <c:numRef>
              <c:f>Sheet1!$O$9:$O$19</c:f>
              <c:numCache>
                <c:formatCode>0.000</c:formatCode>
                <c:ptCount val="11"/>
                <c:pt idx="0">
                  <c:v>0.153</c:v>
                </c:pt>
                <c:pt idx="1">
                  <c:v>0.128</c:v>
                </c:pt>
                <c:pt idx="2">
                  <c:v>0.106</c:v>
                </c:pt>
                <c:pt idx="3">
                  <c:v>8.6999999999999994E-2</c:v>
                </c:pt>
                <c:pt idx="4">
                  <c:v>7.2999999999999995E-2</c:v>
                </c:pt>
                <c:pt idx="5">
                  <c:v>5.5E-2</c:v>
                </c:pt>
                <c:pt idx="6">
                  <c:v>4.3999999999999997E-2</c:v>
                </c:pt>
                <c:pt idx="7">
                  <c:v>3.3000000000000002E-2</c:v>
                </c:pt>
                <c:pt idx="8">
                  <c:v>2.1000000000000001E-2</c:v>
                </c:pt>
                <c:pt idx="9">
                  <c:v>1.4999999999999999E-2</c:v>
                </c:pt>
                <c:pt idx="10">
                  <c:v>1.0999999999999999E-2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D062-4BC7-84A7-CF538ACE1150}"/>
            </c:ext>
          </c:extLst>
        </c:ser>
        <c:axId val="115312512"/>
        <c:axId val="115369472"/>
      </c:scatterChart>
      <c:valAx>
        <c:axId val="1153125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(L</a:t>
                </a:r>
                <a:r>
                  <a:rPr lang="en-GB" baseline="0"/>
                  <a:t> /m)^3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69472"/>
        <c:crosses val="autoZero"/>
        <c:crossBetween val="midCat"/>
      </c:valAx>
      <c:valAx>
        <c:axId val="115369472"/>
        <c:scaling>
          <c:orientation val="minMax"/>
          <c:max val="0.16000000000000003"/>
          <c:min val="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Deflection</a:t>
                </a:r>
                <a:r>
                  <a:rPr lang="en-GB" baseline="0"/>
                  <a:t> /m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1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290035</xdr:colOff>
      <xdr:row>5</xdr:row>
      <xdr:rowOff>75724</xdr:rowOff>
    </xdr:from>
    <xdr:to>
      <xdr:col>11</xdr:col>
      <xdr:colOff>328135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B74DD43F-2BA7-458A-BA48-FBF5BBCFF2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280035</xdr:colOff>
      <xdr:row>0</xdr:row>
      <xdr:rowOff>153353</xdr:rowOff>
    </xdr:from>
    <xdr:to>
      <xdr:col>26</xdr:col>
      <xdr:colOff>318135</xdr:colOff>
      <xdr:row>17</xdr:row>
      <xdr:rowOff>32386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3D72CE40-EDF9-466A-8501-364CABE428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274320</xdr:colOff>
      <xdr:row>18</xdr:row>
      <xdr:rowOff>68580</xdr:rowOff>
    </xdr:from>
    <xdr:to>
      <xdr:col>26</xdr:col>
      <xdr:colOff>312420</xdr:colOff>
      <xdr:row>36</xdr:row>
      <xdr:rowOff>15240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3D72CE40-EDF9-466A-8501-364CABE428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ngineeringtoolbox.com/timber-mechanical-properties-d_1789.html" TargetMode="External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S24"/>
  <sheetViews>
    <sheetView tabSelected="1" workbookViewId="0">
      <selection activeCell="R34" sqref="R34"/>
    </sheetView>
  </sheetViews>
  <sheetFormatPr defaultRowHeight="14.4"/>
  <cols>
    <col min="3" max="3" width="14.77734375" customWidth="1"/>
    <col min="5" max="5" width="12" bestFit="1" customWidth="1"/>
    <col min="15" max="15" width="10.21875" customWidth="1"/>
    <col min="18" max="18" width="10.109375" customWidth="1"/>
  </cols>
  <sheetData>
    <row r="2" spans="2:19">
      <c r="B2" s="1" t="s">
        <v>0</v>
      </c>
      <c r="J2" s="1" t="s">
        <v>10</v>
      </c>
      <c r="L2" s="9">
        <v>114</v>
      </c>
      <c r="N2" s="1" t="s">
        <v>11</v>
      </c>
      <c r="P2" s="9">
        <v>27.75</v>
      </c>
      <c r="R2" s="1" t="s">
        <v>4</v>
      </c>
      <c r="S2" s="4">
        <v>9.81</v>
      </c>
    </row>
    <row r="3" spans="2:19">
      <c r="B3" t="s">
        <v>1</v>
      </c>
      <c r="J3" s="1" t="s">
        <v>13</v>
      </c>
      <c r="L3" s="9">
        <v>1000</v>
      </c>
      <c r="N3" s="1" t="s">
        <v>12</v>
      </c>
      <c r="P3" s="9">
        <v>6.22</v>
      </c>
    </row>
    <row r="5" spans="2:19">
      <c r="H5" s="1"/>
      <c r="N5" s="1"/>
    </row>
    <row r="6" spans="2:19">
      <c r="B6" s="1" t="s">
        <v>19</v>
      </c>
      <c r="M6" s="1" t="s">
        <v>6</v>
      </c>
    </row>
    <row r="8" spans="2:19" ht="43.2">
      <c r="B8" s="2" t="s">
        <v>5</v>
      </c>
      <c r="C8" s="2" t="s">
        <v>2</v>
      </c>
      <c r="D8" s="2" t="s">
        <v>3</v>
      </c>
      <c r="M8" s="5" t="s">
        <v>8</v>
      </c>
      <c r="N8" s="5" t="s">
        <v>9</v>
      </c>
      <c r="O8" s="5" t="s">
        <v>2</v>
      </c>
      <c r="P8" s="2" t="s">
        <v>7</v>
      </c>
      <c r="Q8" s="6" t="s">
        <v>17</v>
      </c>
      <c r="R8" s="6" t="s">
        <v>20</v>
      </c>
    </row>
    <row r="9" spans="2:19">
      <c r="B9" s="10">
        <v>871</v>
      </c>
      <c r="C9" s="3">
        <f>($B$9-B9)/1000</f>
        <v>0</v>
      </c>
      <c r="D9" s="11">
        <v>0</v>
      </c>
      <c r="M9" s="10">
        <v>870</v>
      </c>
      <c r="N9" s="10">
        <v>717</v>
      </c>
      <c r="O9" s="12">
        <f>(M9-N9)/1000</f>
        <v>0.153</v>
      </c>
      <c r="P9" s="11">
        <v>0.8</v>
      </c>
      <c r="Q9" s="3">
        <f>P9^3</f>
        <v>0.51200000000000012</v>
      </c>
      <c r="R9" s="3">
        <f>0.3093*Q9</f>
        <v>0.15836160000000005</v>
      </c>
    </row>
    <row r="10" spans="2:19">
      <c r="B10" s="10">
        <v>857</v>
      </c>
      <c r="C10" s="3">
        <f>($B$9-B10)/1000</f>
        <v>1.4E-2</v>
      </c>
      <c r="D10" s="11">
        <f>D9+0.1</f>
        <v>0.1</v>
      </c>
      <c r="M10" s="10">
        <v>868</v>
      </c>
      <c r="N10" s="10">
        <v>740</v>
      </c>
      <c r="O10" s="12">
        <f t="shared" ref="O10:O19" si="0">(M10-N10)/1000</f>
        <v>0.128</v>
      </c>
      <c r="P10" s="11">
        <f>P9-0.05</f>
        <v>0.75</v>
      </c>
      <c r="Q10" s="3">
        <f t="shared" ref="Q10:Q19" si="1">P10^3</f>
        <v>0.421875</v>
      </c>
      <c r="R10" s="3">
        <f t="shared" ref="R10:R19" si="2">0.3093*Q10</f>
        <v>0.13048593750000001</v>
      </c>
    </row>
    <row r="11" spans="2:19">
      <c r="B11" s="10">
        <v>842</v>
      </c>
      <c r="C11" s="3">
        <f>($B$9-B11)/1000</f>
        <v>2.9000000000000001E-2</v>
      </c>
      <c r="D11" s="11">
        <f t="shared" ref="D11:D19" si="3">D10+0.1</f>
        <v>0.2</v>
      </c>
      <c r="M11" s="10">
        <v>868</v>
      </c>
      <c r="N11" s="10">
        <v>762</v>
      </c>
      <c r="O11" s="12">
        <f t="shared" si="0"/>
        <v>0.106</v>
      </c>
      <c r="P11" s="11">
        <f t="shared" ref="P11:P19" si="4">P10-0.05</f>
        <v>0.7</v>
      </c>
      <c r="Q11" s="3">
        <f t="shared" si="1"/>
        <v>0.34299999999999992</v>
      </c>
      <c r="R11" s="3">
        <f t="shared" si="2"/>
        <v>0.10608989999999999</v>
      </c>
    </row>
    <row r="12" spans="2:19">
      <c r="B12" s="10">
        <v>823</v>
      </c>
      <c r="C12" s="3">
        <f>($B$9-B12)/1000</f>
        <v>4.8000000000000001E-2</v>
      </c>
      <c r="D12" s="11">
        <f t="shared" si="3"/>
        <v>0.30000000000000004</v>
      </c>
      <c r="M12" s="10">
        <v>865</v>
      </c>
      <c r="N12" s="10">
        <v>778</v>
      </c>
      <c r="O12" s="12">
        <f t="shared" si="0"/>
        <v>8.6999999999999994E-2</v>
      </c>
      <c r="P12" s="11">
        <f t="shared" si="4"/>
        <v>0.64999999999999991</v>
      </c>
      <c r="Q12" s="3">
        <f t="shared" si="1"/>
        <v>0.2746249999999999</v>
      </c>
      <c r="R12" s="3">
        <f t="shared" si="2"/>
        <v>8.4941512499999969E-2</v>
      </c>
    </row>
    <row r="13" spans="2:19">
      <c r="B13" s="10">
        <v>808</v>
      </c>
      <c r="C13" s="3">
        <f>($B$9-B13)/1000</f>
        <v>6.3E-2</v>
      </c>
      <c r="D13" s="11">
        <f t="shared" si="3"/>
        <v>0.4</v>
      </c>
      <c r="M13" s="10">
        <v>867</v>
      </c>
      <c r="N13" s="10">
        <v>794</v>
      </c>
      <c r="O13" s="12">
        <f t="shared" si="0"/>
        <v>7.2999999999999995E-2</v>
      </c>
      <c r="P13" s="11">
        <f t="shared" si="4"/>
        <v>0.59999999999999987</v>
      </c>
      <c r="Q13" s="3">
        <f t="shared" si="1"/>
        <v>0.21599999999999983</v>
      </c>
      <c r="R13" s="3">
        <f t="shared" si="2"/>
        <v>6.6808799999999946E-2</v>
      </c>
    </row>
    <row r="14" spans="2:19">
      <c r="B14" s="10">
        <v>791</v>
      </c>
      <c r="C14" s="3">
        <f>($B$9-B14)/1000</f>
        <v>0.08</v>
      </c>
      <c r="D14" s="11">
        <f t="shared" si="3"/>
        <v>0.5</v>
      </c>
      <c r="M14" s="10">
        <v>860</v>
      </c>
      <c r="N14" s="10">
        <v>805</v>
      </c>
      <c r="O14" s="12">
        <f t="shared" si="0"/>
        <v>5.5E-2</v>
      </c>
      <c r="P14" s="11">
        <f t="shared" si="4"/>
        <v>0.54999999999999982</v>
      </c>
      <c r="Q14" s="3">
        <f t="shared" si="1"/>
        <v>0.16637499999999986</v>
      </c>
      <c r="R14" s="3">
        <f t="shared" si="2"/>
        <v>5.1459787499999958E-2</v>
      </c>
    </row>
    <row r="15" spans="2:19">
      <c r="B15" s="10">
        <v>777</v>
      </c>
      <c r="C15" s="3">
        <f>($B$9-B15)/1000</f>
        <v>9.4E-2</v>
      </c>
      <c r="D15" s="11">
        <f t="shared" si="3"/>
        <v>0.6</v>
      </c>
      <c r="M15" s="10">
        <v>859</v>
      </c>
      <c r="N15" s="10">
        <v>815</v>
      </c>
      <c r="O15" s="12">
        <f t="shared" si="0"/>
        <v>4.3999999999999997E-2</v>
      </c>
      <c r="P15" s="11">
        <f t="shared" si="4"/>
        <v>0.49999999999999983</v>
      </c>
      <c r="Q15" s="3">
        <f t="shared" si="1"/>
        <v>0.12499999999999988</v>
      </c>
      <c r="R15" s="3">
        <f t="shared" si="2"/>
        <v>3.8662499999999961E-2</v>
      </c>
    </row>
    <row r="16" spans="2:19">
      <c r="B16" s="10">
        <v>760</v>
      </c>
      <c r="C16" s="3">
        <f>($B$9-B16)/1000</f>
        <v>0.111</v>
      </c>
      <c r="D16" s="11">
        <f t="shared" si="3"/>
        <v>0.7</v>
      </c>
      <c r="M16" s="10">
        <v>858</v>
      </c>
      <c r="N16" s="10">
        <v>825</v>
      </c>
      <c r="O16" s="12">
        <f t="shared" si="0"/>
        <v>3.3000000000000002E-2</v>
      </c>
      <c r="P16" s="11">
        <f t="shared" si="4"/>
        <v>0.44999999999999984</v>
      </c>
      <c r="Q16" s="3">
        <f t="shared" si="1"/>
        <v>9.1124999999999901E-2</v>
      </c>
      <c r="R16" s="3">
        <f t="shared" si="2"/>
        <v>2.8184962499999969E-2</v>
      </c>
    </row>
    <row r="17" spans="2:18">
      <c r="B17" s="10">
        <v>745</v>
      </c>
      <c r="C17" s="3">
        <f>($B$9-B17)/1000</f>
        <v>0.126</v>
      </c>
      <c r="D17" s="11">
        <f t="shared" si="3"/>
        <v>0.79999999999999993</v>
      </c>
      <c r="M17" s="10">
        <v>853</v>
      </c>
      <c r="N17" s="10">
        <v>832</v>
      </c>
      <c r="O17" s="12">
        <f t="shared" si="0"/>
        <v>2.1000000000000001E-2</v>
      </c>
      <c r="P17" s="11">
        <f t="shared" si="4"/>
        <v>0.39999999999999986</v>
      </c>
      <c r="Q17" s="3">
        <f t="shared" si="1"/>
        <v>6.3999999999999932E-2</v>
      </c>
      <c r="R17" s="3">
        <f t="shared" si="2"/>
        <v>1.9795199999999982E-2</v>
      </c>
    </row>
    <row r="18" spans="2:18">
      <c r="B18" s="10">
        <v>730</v>
      </c>
      <c r="C18" s="3">
        <f>($B$9-B18)/1000</f>
        <v>0.14099999999999999</v>
      </c>
      <c r="D18" s="11">
        <f t="shared" si="3"/>
        <v>0.89999999999999991</v>
      </c>
      <c r="M18" s="10">
        <v>853</v>
      </c>
      <c r="N18" s="10">
        <v>838</v>
      </c>
      <c r="O18" s="12">
        <f t="shared" si="0"/>
        <v>1.4999999999999999E-2</v>
      </c>
      <c r="P18" s="11">
        <f t="shared" si="4"/>
        <v>0.34999999999999987</v>
      </c>
      <c r="Q18" s="3">
        <f t="shared" si="1"/>
        <v>4.2874999999999948E-2</v>
      </c>
      <c r="R18" s="3">
        <f t="shared" si="2"/>
        <v>1.3261237499999984E-2</v>
      </c>
    </row>
    <row r="19" spans="2:18">
      <c r="B19" s="10">
        <v>718</v>
      </c>
      <c r="C19" s="3">
        <f>($B$9-B19)/1000</f>
        <v>0.153</v>
      </c>
      <c r="D19" s="11">
        <f t="shared" si="3"/>
        <v>0.99999999999999989</v>
      </c>
      <c r="M19" s="10">
        <v>849</v>
      </c>
      <c r="N19" s="10">
        <v>838</v>
      </c>
      <c r="O19" s="12">
        <f t="shared" si="0"/>
        <v>1.0999999999999999E-2</v>
      </c>
      <c r="P19" s="11">
        <f t="shared" si="4"/>
        <v>0.29999999999999988</v>
      </c>
      <c r="Q19" s="3">
        <f t="shared" si="1"/>
        <v>2.6999999999999968E-2</v>
      </c>
      <c r="R19" s="3">
        <f t="shared" si="2"/>
        <v>8.3510999999999915E-3</v>
      </c>
    </row>
    <row r="23" spans="2:18">
      <c r="C23" s="1" t="s">
        <v>14</v>
      </c>
      <c r="E23" s="7">
        <f>(1/3)*(P2/1000)*((P3/1000)^3)</f>
        <v>2.2259370939999997E-9</v>
      </c>
      <c r="G23" t="s">
        <v>18</v>
      </c>
    </row>
    <row r="24" spans="2:18">
      <c r="C24" s="1" t="s">
        <v>15</v>
      </c>
      <c r="G24" s="8" t="s">
        <v>16</v>
      </c>
    </row>
  </sheetData>
  <hyperlinks>
    <hyperlink ref="G24" r:id="rId1"/>
  </hyperlinks>
  <pageMargins left="0.31496062992125984" right="0.31496062992125984" top="0.35433070866141736" bottom="0.35433070866141736" header="0" footer="0"/>
  <pageSetup paperSize="9" scale="56" orientation="landscape" r:id="rId2"/>
  <drawing r:id="rId3"/>
  <legacyDrawing r:id="rId4"/>
  <oleObjects>
    <oleObject progId="Equation.DSMT4" shapeId="1025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2020-10-20T19:45:36Z</dcterms:modified>
</cp:coreProperties>
</file>