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Carnot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3" i="1"/>
  <c r="H18" s="1"/>
  <c r="T106"/>
  <c r="T105"/>
  <c r="T34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8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T28" s="1"/>
  <c r="T29" s="1"/>
  <c r="T30" s="1"/>
  <c r="T31" s="1"/>
  <c r="T32" s="1"/>
  <c r="T33" s="1"/>
  <c r="T7"/>
  <c r="C31"/>
  <c r="C29"/>
  <c r="V6" s="1"/>
  <c r="H44"/>
  <c r="C41"/>
  <c r="C40"/>
  <c r="C28" l="1"/>
  <c r="U6" s="1"/>
  <c r="C30"/>
  <c r="W6" s="1"/>
  <c r="V11"/>
  <c r="U11" s="1"/>
  <c r="V104"/>
  <c r="U104" s="1"/>
  <c r="V92"/>
  <c r="U92" s="1"/>
  <c r="V80"/>
  <c r="U80" s="1"/>
  <c r="V72"/>
  <c r="U72" s="1"/>
  <c r="V64"/>
  <c r="U64" s="1"/>
  <c r="V56"/>
  <c r="U56" s="1"/>
  <c r="V52"/>
  <c r="U52" s="1"/>
  <c r="V44"/>
  <c r="U44" s="1"/>
  <c r="V36"/>
  <c r="U36" s="1"/>
  <c r="V28"/>
  <c r="U28" s="1"/>
  <c r="V16"/>
  <c r="U16" s="1"/>
  <c r="V105"/>
  <c r="U105" s="1"/>
  <c r="V101"/>
  <c r="U101" s="1"/>
  <c r="V97"/>
  <c r="U97" s="1"/>
  <c r="V93"/>
  <c r="U93" s="1"/>
  <c r="V89"/>
  <c r="U89" s="1"/>
  <c r="V85"/>
  <c r="U85" s="1"/>
  <c r="V81"/>
  <c r="U81" s="1"/>
  <c r="V77"/>
  <c r="U77" s="1"/>
  <c r="V73"/>
  <c r="U73" s="1"/>
  <c r="V69"/>
  <c r="U69" s="1"/>
  <c r="V65"/>
  <c r="U65" s="1"/>
  <c r="V61"/>
  <c r="U61" s="1"/>
  <c r="V57"/>
  <c r="U57" s="1"/>
  <c r="V53"/>
  <c r="U53" s="1"/>
  <c r="V49"/>
  <c r="U49" s="1"/>
  <c r="V45"/>
  <c r="U45" s="1"/>
  <c r="V41"/>
  <c r="U41" s="1"/>
  <c r="V37"/>
  <c r="U37" s="1"/>
  <c r="V33"/>
  <c r="U33" s="1"/>
  <c r="V29"/>
  <c r="U29" s="1"/>
  <c r="V25"/>
  <c r="U25" s="1"/>
  <c r="V21"/>
  <c r="U21" s="1"/>
  <c r="V17"/>
  <c r="U17" s="1"/>
  <c r="V13"/>
  <c r="U13" s="1"/>
  <c r="V9"/>
  <c r="U9" s="1"/>
  <c r="V96"/>
  <c r="U96" s="1"/>
  <c r="V88"/>
  <c r="U88" s="1"/>
  <c r="V76"/>
  <c r="U76" s="1"/>
  <c r="V68"/>
  <c r="U68" s="1"/>
  <c r="V60"/>
  <c r="U60" s="1"/>
  <c r="V48"/>
  <c r="U48" s="1"/>
  <c r="V40"/>
  <c r="U40" s="1"/>
  <c r="V32"/>
  <c r="U32" s="1"/>
  <c r="V24"/>
  <c r="U24" s="1"/>
  <c r="V20"/>
  <c r="U20" s="1"/>
  <c r="V12"/>
  <c r="U12" s="1"/>
  <c r="V8"/>
  <c r="U8" s="1"/>
  <c r="V106"/>
  <c r="U106" s="1"/>
  <c r="V102"/>
  <c r="U102" s="1"/>
  <c r="V98"/>
  <c r="U98" s="1"/>
  <c r="V94"/>
  <c r="U94" s="1"/>
  <c r="V90"/>
  <c r="U90" s="1"/>
  <c r="V86"/>
  <c r="U86" s="1"/>
  <c r="V82"/>
  <c r="U82" s="1"/>
  <c r="V78"/>
  <c r="U78" s="1"/>
  <c r="V74"/>
  <c r="U74" s="1"/>
  <c r="V70"/>
  <c r="U70" s="1"/>
  <c r="V66"/>
  <c r="U66" s="1"/>
  <c r="V62"/>
  <c r="U62" s="1"/>
  <c r="V58"/>
  <c r="U58" s="1"/>
  <c r="V54"/>
  <c r="U54" s="1"/>
  <c r="V50"/>
  <c r="U50" s="1"/>
  <c r="V46"/>
  <c r="U46" s="1"/>
  <c r="V42"/>
  <c r="U42" s="1"/>
  <c r="V38"/>
  <c r="U38" s="1"/>
  <c r="V34"/>
  <c r="U34" s="1"/>
  <c r="V30"/>
  <c r="U30" s="1"/>
  <c r="V26"/>
  <c r="U26" s="1"/>
  <c r="V22"/>
  <c r="U22" s="1"/>
  <c r="V18"/>
  <c r="U18" s="1"/>
  <c r="V14"/>
  <c r="U14" s="1"/>
  <c r="V10"/>
  <c r="U10" s="1"/>
  <c r="X6"/>
  <c r="V100"/>
  <c r="U100" s="1"/>
  <c r="V84"/>
  <c r="U84" s="1"/>
  <c r="V7"/>
  <c r="U7" s="1"/>
  <c r="V103"/>
  <c r="U103" s="1"/>
  <c r="V99"/>
  <c r="U99" s="1"/>
  <c r="V95"/>
  <c r="U95" s="1"/>
  <c r="V91"/>
  <c r="U91" s="1"/>
  <c r="V87"/>
  <c r="U87" s="1"/>
  <c r="V83"/>
  <c r="U83" s="1"/>
  <c r="V79"/>
  <c r="U79" s="1"/>
  <c r="V75"/>
  <c r="U75" s="1"/>
  <c r="V71"/>
  <c r="U71" s="1"/>
  <c r="V67"/>
  <c r="U67" s="1"/>
  <c r="V63"/>
  <c r="U63" s="1"/>
  <c r="V59"/>
  <c r="U59" s="1"/>
  <c r="V55"/>
  <c r="U55" s="1"/>
  <c r="V51"/>
  <c r="U51" s="1"/>
  <c r="V47"/>
  <c r="U47" s="1"/>
  <c r="V43"/>
  <c r="U43" s="1"/>
  <c r="V39"/>
  <c r="U39" s="1"/>
  <c r="V35"/>
  <c r="U35" s="1"/>
  <c r="V31"/>
  <c r="U31" s="1"/>
  <c r="V27"/>
  <c r="U27" s="1"/>
  <c r="V23"/>
  <c r="U23" s="1"/>
  <c r="V19"/>
  <c r="U19" s="1"/>
  <c r="V15"/>
  <c r="U15" s="1"/>
  <c r="H21"/>
  <c r="H15"/>
  <c r="C35"/>
  <c r="C34" s="1"/>
  <c r="H17"/>
  <c r="C33"/>
  <c r="H19" l="1"/>
  <c r="C32"/>
  <c r="Y6" s="1"/>
  <c r="Z11"/>
  <c r="Y11" s="1"/>
  <c r="Z15"/>
  <c r="Y15" s="1"/>
  <c r="Z19"/>
  <c r="Y19" s="1"/>
  <c r="Z23"/>
  <c r="Y23" s="1"/>
  <c r="Z27"/>
  <c r="Y27" s="1"/>
  <c r="Z31"/>
  <c r="Y31" s="1"/>
  <c r="Z35"/>
  <c r="Y35" s="1"/>
  <c r="Z39"/>
  <c r="Y39" s="1"/>
  <c r="Z43"/>
  <c r="Y43" s="1"/>
  <c r="Z47"/>
  <c r="Y47" s="1"/>
  <c r="Z51"/>
  <c r="Y51" s="1"/>
  <c r="Z55"/>
  <c r="Y55" s="1"/>
  <c r="Z59"/>
  <c r="Y59" s="1"/>
  <c r="Z63"/>
  <c r="Y63" s="1"/>
  <c r="Z67"/>
  <c r="Y67" s="1"/>
  <c r="Z71"/>
  <c r="Y71" s="1"/>
  <c r="Z75"/>
  <c r="Y75" s="1"/>
  <c r="Z79"/>
  <c r="Y79" s="1"/>
  <c r="Z83"/>
  <c r="Y83" s="1"/>
  <c r="Z87"/>
  <c r="Y87" s="1"/>
  <c r="Z91"/>
  <c r="Y91" s="1"/>
  <c r="Z95"/>
  <c r="Y95" s="1"/>
  <c r="Z99"/>
  <c r="Y99" s="1"/>
  <c r="Z103"/>
  <c r="Y103" s="1"/>
  <c r="Z7"/>
  <c r="Y7" s="1"/>
  <c r="X11"/>
  <c r="W11" s="1"/>
  <c r="X15"/>
  <c r="W15" s="1"/>
  <c r="X19"/>
  <c r="W19" s="1"/>
  <c r="X23"/>
  <c r="W23" s="1"/>
  <c r="X27"/>
  <c r="W27" s="1"/>
  <c r="X31"/>
  <c r="W31" s="1"/>
  <c r="X35"/>
  <c r="W35" s="1"/>
  <c r="X39"/>
  <c r="W39" s="1"/>
  <c r="X43"/>
  <c r="W43" s="1"/>
  <c r="X47"/>
  <c r="W47" s="1"/>
  <c r="X51"/>
  <c r="W51" s="1"/>
  <c r="X55"/>
  <c r="W55" s="1"/>
  <c r="X59"/>
  <c r="W59" s="1"/>
  <c r="X63"/>
  <c r="W63" s="1"/>
  <c r="X67"/>
  <c r="W67" s="1"/>
  <c r="X71"/>
  <c r="W71" s="1"/>
  <c r="X75"/>
  <c r="W75" s="1"/>
  <c r="X79"/>
  <c r="W79" s="1"/>
  <c r="X83"/>
  <c r="W83" s="1"/>
  <c r="X87"/>
  <c r="W87" s="1"/>
  <c r="X91"/>
  <c r="W91" s="1"/>
  <c r="X95"/>
  <c r="W95" s="1"/>
  <c r="X99"/>
  <c r="W99" s="1"/>
  <c r="X103"/>
  <c r="W103" s="1"/>
  <c r="X7"/>
  <c r="W7" s="1"/>
  <c r="H16"/>
  <c r="X66"/>
  <c r="W66" s="1"/>
  <c r="X78"/>
  <c r="W78" s="1"/>
  <c r="X82"/>
  <c r="W82" s="1"/>
  <c r="X90"/>
  <c r="W90" s="1"/>
  <c r="X98"/>
  <c r="W98" s="1"/>
  <c r="X106"/>
  <c r="W106" s="1"/>
  <c r="Z6"/>
  <c r="Z9"/>
  <c r="Y9" s="1"/>
  <c r="Z17"/>
  <c r="Y17" s="1"/>
  <c r="Z25"/>
  <c r="Y25" s="1"/>
  <c r="Z33"/>
  <c r="Y33" s="1"/>
  <c r="Z41"/>
  <c r="Y41" s="1"/>
  <c r="Z49"/>
  <c r="Y49" s="1"/>
  <c r="Z57"/>
  <c r="Y57" s="1"/>
  <c r="Z65"/>
  <c r="Y65" s="1"/>
  <c r="Z73"/>
  <c r="Y73" s="1"/>
  <c r="Z81"/>
  <c r="Y81" s="1"/>
  <c r="Z89"/>
  <c r="Y89" s="1"/>
  <c r="Z97"/>
  <c r="Y97" s="1"/>
  <c r="Z105"/>
  <c r="Y105" s="1"/>
  <c r="X9"/>
  <c r="W9" s="1"/>
  <c r="Z10"/>
  <c r="Y10" s="1"/>
  <c r="Z14"/>
  <c r="Y14" s="1"/>
  <c r="Z18"/>
  <c r="Y18" s="1"/>
  <c r="Z22"/>
  <c r="Y22" s="1"/>
  <c r="Z26"/>
  <c r="Y26" s="1"/>
  <c r="Z30"/>
  <c r="Y30" s="1"/>
  <c r="Z34"/>
  <c r="Y34" s="1"/>
  <c r="Z38"/>
  <c r="Y38" s="1"/>
  <c r="Z42"/>
  <c r="Y42" s="1"/>
  <c r="Z46"/>
  <c r="Y46" s="1"/>
  <c r="Z50"/>
  <c r="Y50" s="1"/>
  <c r="Z54"/>
  <c r="Y54" s="1"/>
  <c r="Z58"/>
  <c r="Y58" s="1"/>
  <c r="Z62"/>
  <c r="Y62" s="1"/>
  <c r="Z66"/>
  <c r="Y66" s="1"/>
  <c r="Z70"/>
  <c r="Y70" s="1"/>
  <c r="Z74"/>
  <c r="Y74" s="1"/>
  <c r="Z78"/>
  <c r="Y78" s="1"/>
  <c r="Z82"/>
  <c r="Y82" s="1"/>
  <c r="Z86"/>
  <c r="Y86" s="1"/>
  <c r="Z90"/>
  <c r="Y90" s="1"/>
  <c r="Z94"/>
  <c r="Y94" s="1"/>
  <c r="Z98"/>
  <c r="Y98" s="1"/>
  <c r="Z102"/>
  <c r="Y102" s="1"/>
  <c r="Z106"/>
  <c r="Y106" s="1"/>
  <c r="X10"/>
  <c r="W10" s="1"/>
  <c r="X14"/>
  <c r="W14" s="1"/>
  <c r="X18"/>
  <c r="W18" s="1"/>
  <c r="X22"/>
  <c r="W22" s="1"/>
  <c r="X26"/>
  <c r="W26" s="1"/>
  <c r="X30"/>
  <c r="W30" s="1"/>
  <c r="X34"/>
  <c r="W34" s="1"/>
  <c r="X38"/>
  <c r="W38" s="1"/>
  <c r="X42"/>
  <c r="W42" s="1"/>
  <c r="X46"/>
  <c r="W46" s="1"/>
  <c r="X50"/>
  <c r="W50" s="1"/>
  <c r="X54"/>
  <c r="W54" s="1"/>
  <c r="X58"/>
  <c r="W58" s="1"/>
  <c r="X62"/>
  <c r="W62" s="1"/>
  <c r="X70"/>
  <c r="W70" s="1"/>
  <c r="X74"/>
  <c r="W74" s="1"/>
  <c r="X86"/>
  <c r="W86" s="1"/>
  <c r="X94"/>
  <c r="W94" s="1"/>
  <c r="X102"/>
  <c r="W102" s="1"/>
  <c r="Z13"/>
  <c r="Y13" s="1"/>
  <c r="Z21"/>
  <c r="Y21" s="1"/>
  <c r="Z29"/>
  <c r="Y29" s="1"/>
  <c r="Z37"/>
  <c r="Y37" s="1"/>
  <c r="Z45"/>
  <c r="Y45" s="1"/>
  <c r="Z53"/>
  <c r="Y53" s="1"/>
  <c r="Z61"/>
  <c r="Y61" s="1"/>
  <c r="Z69"/>
  <c r="Y69" s="1"/>
  <c r="Z77"/>
  <c r="Y77" s="1"/>
  <c r="Z85"/>
  <c r="Y85" s="1"/>
  <c r="Z93"/>
  <c r="Y93" s="1"/>
  <c r="Z101"/>
  <c r="Y101" s="1"/>
  <c r="X13"/>
  <c r="W13" s="1"/>
  <c r="Z20"/>
  <c r="Y20" s="1"/>
  <c r="Z36"/>
  <c r="Y36" s="1"/>
  <c r="Z52"/>
  <c r="Y52" s="1"/>
  <c r="Z68"/>
  <c r="Y68" s="1"/>
  <c r="Z84"/>
  <c r="Y84" s="1"/>
  <c r="Z100"/>
  <c r="Y100" s="1"/>
  <c r="X12"/>
  <c r="W12" s="1"/>
  <c r="X21"/>
  <c r="W21" s="1"/>
  <c r="X29"/>
  <c r="W29" s="1"/>
  <c r="X37"/>
  <c r="W37" s="1"/>
  <c r="X45"/>
  <c r="W45" s="1"/>
  <c r="X53"/>
  <c r="W53" s="1"/>
  <c r="X61"/>
  <c r="W61" s="1"/>
  <c r="X69"/>
  <c r="W69" s="1"/>
  <c r="X77"/>
  <c r="W77" s="1"/>
  <c r="X85"/>
  <c r="W85" s="1"/>
  <c r="X93"/>
  <c r="W93" s="1"/>
  <c r="X101"/>
  <c r="W101" s="1"/>
  <c r="Z16"/>
  <c r="Y16" s="1"/>
  <c r="Z32"/>
  <c r="Y32" s="1"/>
  <c r="Z48"/>
  <c r="Y48" s="1"/>
  <c r="Z64"/>
  <c r="Y64" s="1"/>
  <c r="Z80"/>
  <c r="Y80" s="1"/>
  <c r="Z96"/>
  <c r="Y96" s="1"/>
  <c r="X8"/>
  <c r="W8" s="1"/>
  <c r="X20"/>
  <c r="W20" s="1"/>
  <c r="X28"/>
  <c r="W28" s="1"/>
  <c r="X36"/>
  <c r="W36" s="1"/>
  <c r="X44"/>
  <c r="W44" s="1"/>
  <c r="X52"/>
  <c r="W52" s="1"/>
  <c r="X60"/>
  <c r="W60" s="1"/>
  <c r="X68"/>
  <c r="W68" s="1"/>
  <c r="X76"/>
  <c r="W76" s="1"/>
  <c r="X84"/>
  <c r="W84" s="1"/>
  <c r="X92"/>
  <c r="W92" s="1"/>
  <c r="X100"/>
  <c r="W100" s="1"/>
  <c r="X32"/>
  <c r="W32" s="1"/>
  <c r="X56"/>
  <c r="W56" s="1"/>
  <c r="X80"/>
  <c r="W80" s="1"/>
  <c r="X96"/>
  <c r="W96" s="1"/>
  <c r="Z12"/>
  <c r="Y12" s="1"/>
  <c r="Z28"/>
  <c r="Y28" s="1"/>
  <c r="Z44"/>
  <c r="Y44" s="1"/>
  <c r="Z60"/>
  <c r="Y60" s="1"/>
  <c r="Z76"/>
  <c r="Y76" s="1"/>
  <c r="Z92"/>
  <c r="Y92" s="1"/>
  <c r="X17"/>
  <c r="W17" s="1"/>
  <c r="X25"/>
  <c r="W25" s="1"/>
  <c r="X33"/>
  <c r="W33" s="1"/>
  <c r="X41"/>
  <c r="W41" s="1"/>
  <c r="X49"/>
  <c r="W49" s="1"/>
  <c r="X57"/>
  <c r="W57" s="1"/>
  <c r="X65"/>
  <c r="W65" s="1"/>
  <c r="X73"/>
  <c r="W73" s="1"/>
  <c r="X81"/>
  <c r="W81" s="1"/>
  <c r="X89"/>
  <c r="W89" s="1"/>
  <c r="X97"/>
  <c r="W97" s="1"/>
  <c r="X105"/>
  <c r="W105" s="1"/>
  <c r="Z8"/>
  <c r="Y8" s="1"/>
  <c r="Z24"/>
  <c r="Y24" s="1"/>
  <c r="Z40"/>
  <c r="Y40" s="1"/>
  <c r="Z56"/>
  <c r="Y56" s="1"/>
  <c r="Z72"/>
  <c r="Y72" s="1"/>
  <c r="Z88"/>
  <c r="Y88" s="1"/>
  <c r="Z104"/>
  <c r="Y104" s="1"/>
  <c r="X16"/>
  <c r="W16" s="1"/>
  <c r="X24"/>
  <c r="W24" s="1"/>
  <c r="X40"/>
  <c r="W40" s="1"/>
  <c r="X48"/>
  <c r="W48" s="1"/>
  <c r="X64"/>
  <c r="W64" s="1"/>
  <c r="X72"/>
  <c r="W72" s="1"/>
  <c r="X88"/>
  <c r="W88" s="1"/>
  <c r="X104"/>
  <c r="W104" s="1"/>
  <c r="AB11"/>
  <c r="AB15"/>
  <c r="AB19"/>
  <c r="AB23"/>
  <c r="AB27"/>
  <c r="AB31"/>
  <c r="AB35"/>
  <c r="AB39"/>
  <c r="AB43"/>
  <c r="AB47"/>
  <c r="AB51"/>
  <c r="AB55"/>
  <c r="AB59"/>
  <c r="AB63"/>
  <c r="AB67"/>
  <c r="AB71"/>
  <c r="AB75"/>
  <c r="AB79"/>
  <c r="AB83"/>
  <c r="AB87"/>
  <c r="AB91"/>
  <c r="AB95"/>
  <c r="AB99"/>
  <c r="AB103"/>
  <c r="AB7"/>
  <c r="AB13"/>
  <c r="AB21"/>
  <c r="AB29"/>
  <c r="AB37"/>
  <c r="AB45"/>
  <c r="AB53"/>
  <c r="AB61"/>
  <c r="AB69"/>
  <c r="AB77"/>
  <c r="AB85"/>
  <c r="AB93"/>
  <c r="AB101"/>
  <c r="AB10"/>
  <c r="AB14"/>
  <c r="AB18"/>
  <c r="AB22"/>
  <c r="AB26"/>
  <c r="AB30"/>
  <c r="AB34"/>
  <c r="AB38"/>
  <c r="AB42"/>
  <c r="AB46"/>
  <c r="AB50"/>
  <c r="AB54"/>
  <c r="AB58"/>
  <c r="AB62"/>
  <c r="AB66"/>
  <c r="AB70"/>
  <c r="AB74"/>
  <c r="AB78"/>
  <c r="AB82"/>
  <c r="AB86"/>
  <c r="AB90"/>
  <c r="AB94"/>
  <c r="AB98"/>
  <c r="AB102"/>
  <c r="AB106"/>
  <c r="AB9"/>
  <c r="AB17"/>
  <c r="AB25"/>
  <c r="AB33"/>
  <c r="AB41"/>
  <c r="AB49"/>
  <c r="AB57"/>
  <c r="AB65"/>
  <c r="AB73"/>
  <c r="AB81"/>
  <c r="AB89"/>
  <c r="AB97"/>
  <c r="AB105"/>
  <c r="AB16"/>
  <c r="AB32"/>
  <c r="AB48"/>
  <c r="AB64"/>
  <c r="AB80"/>
  <c r="AB96"/>
  <c r="AB12"/>
  <c r="AB28"/>
  <c r="AB44"/>
  <c r="AB60"/>
  <c r="AB76"/>
  <c r="AB92"/>
  <c r="AB6"/>
  <c r="AB8"/>
  <c r="AB24"/>
  <c r="AB40"/>
  <c r="AB56"/>
  <c r="AB72"/>
  <c r="AB88"/>
  <c r="AB104"/>
  <c r="AB20"/>
  <c r="AB36"/>
  <c r="AB52"/>
  <c r="AB68"/>
  <c r="AB84"/>
  <c r="AB100"/>
  <c r="AA11" l="1"/>
  <c r="AA15"/>
  <c r="AA19"/>
  <c r="AA23"/>
  <c r="AA27"/>
  <c r="AA31"/>
  <c r="AA35"/>
  <c r="AA39"/>
  <c r="AA43"/>
  <c r="AA47"/>
  <c r="AA51"/>
  <c r="AA55"/>
  <c r="AA59"/>
  <c r="AA63"/>
  <c r="AA67"/>
  <c r="AA71"/>
  <c r="AA75"/>
  <c r="AA79"/>
  <c r="AA83"/>
  <c r="AA87"/>
  <c r="AA91"/>
  <c r="AA95"/>
  <c r="AA99"/>
  <c r="AA103"/>
  <c r="AA7"/>
  <c r="AA13"/>
  <c r="AA57"/>
  <c r="AA69"/>
  <c r="AA77"/>
  <c r="AA85"/>
  <c r="AA93"/>
  <c r="AA101"/>
  <c r="AA10"/>
  <c r="AA14"/>
  <c r="AA18"/>
  <c r="AA22"/>
  <c r="AA26"/>
  <c r="AA30"/>
  <c r="AA34"/>
  <c r="AA38"/>
  <c r="AA42"/>
  <c r="AA46"/>
  <c r="AA50"/>
  <c r="AA54"/>
  <c r="AA58"/>
  <c r="AA62"/>
  <c r="AA66"/>
  <c r="AA70"/>
  <c r="AA74"/>
  <c r="AA78"/>
  <c r="AA82"/>
  <c r="AA86"/>
  <c r="AA90"/>
  <c r="AA94"/>
  <c r="AA98"/>
  <c r="AA102"/>
  <c r="AA106"/>
  <c r="AA9"/>
  <c r="AA17"/>
  <c r="AA21"/>
  <c r="AA25"/>
  <c r="AA29"/>
  <c r="AA33"/>
  <c r="AA37"/>
  <c r="AA41"/>
  <c r="AA45"/>
  <c r="AA49"/>
  <c r="AA53"/>
  <c r="AA61"/>
  <c r="AA65"/>
  <c r="AA73"/>
  <c r="AA81"/>
  <c r="AA89"/>
  <c r="AA97"/>
  <c r="AA105"/>
  <c r="AA20"/>
  <c r="AA36"/>
  <c r="AA52"/>
  <c r="AA68"/>
  <c r="AA84"/>
  <c r="AA100"/>
  <c r="AA6"/>
  <c r="AA16"/>
  <c r="AA32"/>
  <c r="AA48"/>
  <c r="AA64"/>
  <c r="AA80"/>
  <c r="AA96"/>
  <c r="AA12"/>
  <c r="AA28"/>
  <c r="AA44"/>
  <c r="AA60"/>
  <c r="AA76"/>
  <c r="AA92"/>
  <c r="AA8"/>
  <c r="AA24"/>
  <c r="AA40"/>
  <c r="AA56"/>
  <c r="AA72"/>
  <c r="AA88"/>
  <c r="AA104"/>
</calcChain>
</file>

<file path=xl/sharedStrings.xml><?xml version="1.0" encoding="utf-8"?>
<sst xmlns="http://schemas.openxmlformats.org/spreadsheetml/2006/main" count="51" uniqueCount="45">
  <si>
    <t>Carnot Cycle model</t>
  </si>
  <si>
    <t>Hot reservoir temperature /Celsius</t>
  </si>
  <si>
    <t>Cold reservoir temperature /Celsius</t>
  </si>
  <si>
    <t>Number of moles of gas in engine</t>
  </si>
  <si>
    <t>Input parameters</t>
  </si>
  <si>
    <t>Outputs</t>
  </si>
  <si>
    <t>Efficiency (work done / heat input)</t>
  </si>
  <si>
    <t>Theoretical efficiency</t>
  </si>
  <si>
    <t>Entropy change during isothermal stages /JK^-1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</si>
  <si>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</si>
  <si>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</si>
  <si>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</si>
  <si>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</si>
  <si>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</si>
  <si>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</si>
  <si>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</si>
  <si>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</si>
  <si>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</si>
  <si>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will be converted to Kelvin first - i.e. add 273 to Celsius number.</t>
  </si>
  <si>
    <t>T_H</t>
  </si>
  <si>
    <t>T_C</t>
  </si>
  <si>
    <t>Reservoir temperatures in K</t>
  </si>
  <si>
    <t>Molar mass of gas /gmol^-1</t>
  </si>
  <si>
    <t>Degrees of freedom of molecular motion</t>
  </si>
  <si>
    <t>Ratio of specific heats gamma</t>
  </si>
  <si>
    <t>Heat input during isothermal expansion /kJ</t>
  </si>
  <si>
    <t>Heat output during isothermal compression /kJ</t>
  </si>
  <si>
    <t>Total work done by gas on surroundings /kJ</t>
  </si>
  <si>
    <t>Isothermal expansion</t>
  </si>
  <si>
    <t>p</t>
  </si>
  <si>
    <t>V</t>
  </si>
  <si>
    <t>Adiabatic expansion</t>
  </si>
  <si>
    <t>Isothermal compression</t>
  </si>
  <si>
    <t>Adiabatic compression</t>
  </si>
  <si>
    <t>1 to 2</t>
  </si>
  <si>
    <t>2 to 3</t>
  </si>
  <si>
    <t>3 to 4</t>
  </si>
  <si>
    <t>4 to 1</t>
  </si>
  <si>
    <t>V diff fraction</t>
  </si>
  <si>
    <t>Volume of gas after isothermal expansion /litres</t>
  </si>
  <si>
    <t>Mass of gas /g</t>
  </si>
  <si>
    <t>Pressure, volume coordinates of heat cycle</t>
  </si>
  <si>
    <t>Volume of gas at lowest volume and hightest pressure /litres</t>
  </si>
  <si>
    <t>Dr A. French. September 2017</t>
  </si>
  <si>
    <t>Note all pressures are quoted in atmospheres. 1atm = 101,325 Pa. Volumes in litres. T in K.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</si>
</sst>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164" fontId="0" fillId="0" borderId="0" xfId="0" applyNumberFormat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/>
    <xf numFmtId="165" fontId="0" fillId="3" borderId="1" xfId="0" applyNumberFormat="1" applyFill="1" applyBorder="1"/>
    <xf numFmtId="2" fontId="0" fillId="3" borderId="1" xfId="0" applyNumberFormat="1" applyFill="1" applyBorder="1"/>
    <xf numFmtId="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/>
              <a:t>Carnot</a:t>
            </a:r>
            <a:r>
              <a:rPr lang="en-GB" sz="1000" baseline="0"/>
              <a:t>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Carnot!$C$29</c:f>
              <c:numCache>
                <c:formatCode>0.0</c:formatCode>
                <c:ptCount val="1"/>
                <c:pt idx="0">
                  <c:v>0.4</c:v>
                </c:pt>
              </c:numCache>
            </c:numRef>
          </c:xVal>
          <c:yVal>
            <c:numRef>
              <c:f>Carnot!$C$28</c:f>
              <c:numCache>
                <c:formatCode>0.00</c:formatCode>
                <c:ptCount val="1"/>
                <c:pt idx="0">
                  <c:v>2.9956099018666209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Carnot!$C$31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Carnot!$C$30</c:f>
              <c:numCache>
                <c:formatCode>0.00</c:formatCode>
                <c:ptCount val="1"/>
                <c:pt idx="0">
                  <c:v>1.1982439607466482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Carnot!$C$33</c:f>
              <c:numCache>
                <c:formatCode>0.00</c:formatCode>
                <c:ptCount val="1"/>
                <c:pt idx="0">
                  <c:v>1.7346390563040417</c:v>
                </c:pt>
              </c:numCache>
            </c:numRef>
          </c:xVal>
          <c:yVal>
            <c:numRef>
              <c:f>Carnot!$C$32</c:f>
              <c:numCache>
                <c:formatCode>0.00</c:formatCode>
                <c:ptCount val="1"/>
                <c:pt idx="0">
                  <c:v>0.47847955030389128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Carnot!$C$35</c:f>
              <c:numCache>
                <c:formatCode>0.0</c:formatCode>
                <c:ptCount val="1"/>
                <c:pt idx="0">
                  <c:v>0.6938556225216167</c:v>
                </c:pt>
              </c:numCache>
            </c:numRef>
          </c:xVal>
          <c:yVal>
            <c:numRef>
              <c:f>Carnot!$C$34</c:f>
              <c:numCache>
                <c:formatCode>0.00</c:formatCode>
                <c:ptCount val="1"/>
                <c:pt idx="0">
                  <c:v>1.1961988757597282</c:v>
                </c:pt>
              </c:numCache>
            </c:numRef>
          </c:yVal>
        </c:ser>
        <c:ser>
          <c:idx val="4"/>
          <c:order val="4"/>
          <c:tx>
            <c:v>Isothermal expansion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Carnot!$V$6:$V$106</c:f>
              <c:numCache>
                <c:formatCode>0.000</c:formatCode>
                <c:ptCount val="101"/>
                <c:pt idx="0">
                  <c:v>0.4</c:v>
                </c:pt>
                <c:pt idx="1">
                  <c:v>0.40600000000000003</c:v>
                </c:pt>
                <c:pt idx="2">
                  <c:v>0.41200000000000003</c:v>
                </c:pt>
                <c:pt idx="3">
                  <c:v>0.41800000000000004</c:v>
                </c:pt>
                <c:pt idx="4">
                  <c:v>0.42400000000000004</c:v>
                </c:pt>
                <c:pt idx="5">
                  <c:v>0.43000000000000005</c:v>
                </c:pt>
                <c:pt idx="6">
                  <c:v>0.43600000000000005</c:v>
                </c:pt>
                <c:pt idx="7">
                  <c:v>0.442</c:v>
                </c:pt>
                <c:pt idx="8">
                  <c:v>0.44800000000000001</c:v>
                </c:pt>
                <c:pt idx="9">
                  <c:v>0.45400000000000001</c:v>
                </c:pt>
                <c:pt idx="10">
                  <c:v>0.46</c:v>
                </c:pt>
                <c:pt idx="11">
                  <c:v>0.46600000000000003</c:v>
                </c:pt>
                <c:pt idx="12">
                  <c:v>0.47199999999999998</c:v>
                </c:pt>
                <c:pt idx="13">
                  <c:v>0.47799999999999998</c:v>
                </c:pt>
                <c:pt idx="14">
                  <c:v>0.48399999999999999</c:v>
                </c:pt>
                <c:pt idx="15">
                  <c:v>0.49</c:v>
                </c:pt>
                <c:pt idx="16">
                  <c:v>0.496</c:v>
                </c:pt>
                <c:pt idx="17">
                  <c:v>0.502</c:v>
                </c:pt>
                <c:pt idx="18">
                  <c:v>0.50800000000000001</c:v>
                </c:pt>
                <c:pt idx="19">
                  <c:v>0.51400000000000001</c:v>
                </c:pt>
                <c:pt idx="20">
                  <c:v>0.52</c:v>
                </c:pt>
                <c:pt idx="21">
                  <c:v>0.52600000000000002</c:v>
                </c:pt>
                <c:pt idx="22">
                  <c:v>0.53200000000000003</c:v>
                </c:pt>
                <c:pt idx="23">
                  <c:v>0.53800000000000003</c:v>
                </c:pt>
                <c:pt idx="24">
                  <c:v>0.54400000000000004</c:v>
                </c:pt>
                <c:pt idx="25">
                  <c:v>0.55000000000000004</c:v>
                </c:pt>
                <c:pt idx="26">
                  <c:v>0.55600000000000005</c:v>
                </c:pt>
                <c:pt idx="27">
                  <c:v>0.56200000000000006</c:v>
                </c:pt>
                <c:pt idx="28">
                  <c:v>0.56800000000000006</c:v>
                </c:pt>
                <c:pt idx="29">
                  <c:v>0.57400000000000007</c:v>
                </c:pt>
                <c:pt idx="30">
                  <c:v>0.58000000000000007</c:v>
                </c:pt>
                <c:pt idx="31">
                  <c:v>0.58600000000000008</c:v>
                </c:pt>
                <c:pt idx="32">
                  <c:v>0.59200000000000008</c:v>
                </c:pt>
                <c:pt idx="33">
                  <c:v>0.59800000000000009</c:v>
                </c:pt>
                <c:pt idx="34">
                  <c:v>0.60400000000000009</c:v>
                </c:pt>
                <c:pt idx="35">
                  <c:v>0.6100000000000001</c:v>
                </c:pt>
                <c:pt idx="36">
                  <c:v>0.6160000000000001</c:v>
                </c:pt>
                <c:pt idx="37">
                  <c:v>0.62200000000000011</c:v>
                </c:pt>
                <c:pt idx="38">
                  <c:v>0.62800000000000011</c:v>
                </c:pt>
                <c:pt idx="39">
                  <c:v>0.63400000000000012</c:v>
                </c:pt>
                <c:pt idx="40">
                  <c:v>0.64000000000000012</c:v>
                </c:pt>
                <c:pt idx="41">
                  <c:v>0.64600000000000013</c:v>
                </c:pt>
                <c:pt idx="42">
                  <c:v>0.65200000000000014</c:v>
                </c:pt>
                <c:pt idx="43">
                  <c:v>0.65800000000000014</c:v>
                </c:pt>
                <c:pt idx="44">
                  <c:v>0.66400000000000015</c:v>
                </c:pt>
                <c:pt idx="45">
                  <c:v>0.67000000000000015</c:v>
                </c:pt>
                <c:pt idx="46">
                  <c:v>0.67600000000000016</c:v>
                </c:pt>
                <c:pt idx="47">
                  <c:v>0.68200000000000016</c:v>
                </c:pt>
                <c:pt idx="48">
                  <c:v>0.68800000000000017</c:v>
                </c:pt>
                <c:pt idx="49">
                  <c:v>0.69400000000000017</c:v>
                </c:pt>
                <c:pt idx="50">
                  <c:v>0.70000000000000018</c:v>
                </c:pt>
                <c:pt idx="51">
                  <c:v>0.70600000000000018</c:v>
                </c:pt>
                <c:pt idx="52">
                  <c:v>0.71200000000000019</c:v>
                </c:pt>
                <c:pt idx="53">
                  <c:v>0.71800000000000019</c:v>
                </c:pt>
                <c:pt idx="54">
                  <c:v>0.7240000000000002</c:v>
                </c:pt>
                <c:pt idx="55">
                  <c:v>0.7300000000000002</c:v>
                </c:pt>
                <c:pt idx="56">
                  <c:v>0.73600000000000021</c:v>
                </c:pt>
                <c:pt idx="57">
                  <c:v>0.74200000000000021</c:v>
                </c:pt>
                <c:pt idx="58">
                  <c:v>0.74800000000000022</c:v>
                </c:pt>
                <c:pt idx="59">
                  <c:v>0.75400000000000023</c:v>
                </c:pt>
                <c:pt idx="60">
                  <c:v>0.76000000000000023</c:v>
                </c:pt>
                <c:pt idx="61">
                  <c:v>0.76600000000000024</c:v>
                </c:pt>
                <c:pt idx="62">
                  <c:v>0.77200000000000024</c:v>
                </c:pt>
                <c:pt idx="63">
                  <c:v>0.77800000000000025</c:v>
                </c:pt>
                <c:pt idx="64">
                  <c:v>0.78400000000000025</c:v>
                </c:pt>
                <c:pt idx="65">
                  <c:v>0.79000000000000026</c:v>
                </c:pt>
                <c:pt idx="66">
                  <c:v>0.79600000000000026</c:v>
                </c:pt>
                <c:pt idx="67">
                  <c:v>0.80200000000000027</c:v>
                </c:pt>
                <c:pt idx="68">
                  <c:v>0.80800000000000027</c:v>
                </c:pt>
                <c:pt idx="69">
                  <c:v>0.81400000000000028</c:v>
                </c:pt>
                <c:pt idx="70">
                  <c:v>0.82000000000000028</c:v>
                </c:pt>
                <c:pt idx="71">
                  <c:v>0.82600000000000029</c:v>
                </c:pt>
                <c:pt idx="72">
                  <c:v>0.83200000000000029</c:v>
                </c:pt>
                <c:pt idx="73">
                  <c:v>0.8380000000000003</c:v>
                </c:pt>
                <c:pt idx="74">
                  <c:v>0.84400000000000031</c:v>
                </c:pt>
                <c:pt idx="75">
                  <c:v>0.85000000000000031</c:v>
                </c:pt>
                <c:pt idx="76">
                  <c:v>0.85600000000000032</c:v>
                </c:pt>
                <c:pt idx="77">
                  <c:v>0.86200000000000032</c:v>
                </c:pt>
                <c:pt idx="78">
                  <c:v>0.86800000000000033</c:v>
                </c:pt>
                <c:pt idx="79">
                  <c:v>0.87400000000000033</c:v>
                </c:pt>
                <c:pt idx="80">
                  <c:v>0.88000000000000034</c:v>
                </c:pt>
                <c:pt idx="81">
                  <c:v>0.88600000000000034</c:v>
                </c:pt>
                <c:pt idx="82">
                  <c:v>0.89200000000000035</c:v>
                </c:pt>
                <c:pt idx="83">
                  <c:v>0.89800000000000035</c:v>
                </c:pt>
                <c:pt idx="84">
                  <c:v>0.90400000000000036</c:v>
                </c:pt>
                <c:pt idx="85">
                  <c:v>0.91000000000000036</c:v>
                </c:pt>
                <c:pt idx="86">
                  <c:v>0.91600000000000037</c:v>
                </c:pt>
                <c:pt idx="87">
                  <c:v>0.92200000000000037</c:v>
                </c:pt>
                <c:pt idx="88">
                  <c:v>0.92800000000000038</c:v>
                </c:pt>
                <c:pt idx="89">
                  <c:v>0.93400000000000039</c:v>
                </c:pt>
                <c:pt idx="90">
                  <c:v>0.94000000000000039</c:v>
                </c:pt>
                <c:pt idx="91">
                  <c:v>0.9460000000000004</c:v>
                </c:pt>
                <c:pt idx="92">
                  <c:v>0.9520000000000004</c:v>
                </c:pt>
                <c:pt idx="93">
                  <c:v>0.95800000000000041</c:v>
                </c:pt>
                <c:pt idx="94">
                  <c:v>0.96400000000000041</c:v>
                </c:pt>
                <c:pt idx="95">
                  <c:v>0.97000000000000042</c:v>
                </c:pt>
                <c:pt idx="96">
                  <c:v>0.97600000000000042</c:v>
                </c:pt>
                <c:pt idx="97">
                  <c:v>0.98200000000000043</c:v>
                </c:pt>
                <c:pt idx="98">
                  <c:v>0.98800000000000043</c:v>
                </c:pt>
                <c:pt idx="99">
                  <c:v>0.99400000000000044</c:v>
                </c:pt>
                <c:pt idx="100">
                  <c:v>1.0000000000000004</c:v>
                </c:pt>
              </c:numCache>
            </c:numRef>
          </c:xVal>
          <c:yVal>
            <c:numRef>
              <c:f>Carnot!$U$6:$U$106</c:f>
              <c:numCache>
                <c:formatCode>0.000</c:formatCode>
                <c:ptCount val="101"/>
                <c:pt idx="0">
                  <c:v>2.9956099018666209</c:v>
                </c:pt>
                <c:pt idx="1">
                  <c:v>2.9513398047946997</c:v>
                </c:pt>
                <c:pt idx="2">
                  <c:v>2.9083591280258454</c:v>
                </c:pt>
                <c:pt idx="3">
                  <c:v>2.8666123462838469</c:v>
                </c:pt>
                <c:pt idx="4">
                  <c:v>2.8260470772326607</c:v>
                </c:pt>
                <c:pt idx="5">
                  <c:v>2.7866138622015071</c:v>
                </c:pt>
                <c:pt idx="6">
                  <c:v>2.7482659650152481</c:v>
                </c:pt>
                <c:pt idx="7">
                  <c:v>2.7109591872096113</c:v>
                </c:pt>
                <c:pt idx="8">
                  <c:v>2.6746516980951971</c:v>
                </c:pt>
                <c:pt idx="9">
                  <c:v>2.6393038782965821</c:v>
                </c:pt>
                <c:pt idx="10">
                  <c:v>2.6048781755361921</c:v>
                </c:pt>
                <c:pt idx="11">
                  <c:v>2.5713389715593307</c:v>
                </c:pt>
                <c:pt idx="12">
                  <c:v>2.538652459209001</c:v>
                </c:pt>
                <c:pt idx="13">
                  <c:v>2.5067865287586786</c:v>
                </c:pt>
                <c:pt idx="14">
                  <c:v>2.475710662699687</c:v>
                </c:pt>
                <c:pt idx="15">
                  <c:v>2.4453958382584657</c:v>
                </c:pt>
                <c:pt idx="16">
                  <c:v>2.4158144369892103</c:v>
                </c:pt>
                <c:pt idx="17">
                  <c:v>2.386940160849897</c:v>
                </c:pt>
                <c:pt idx="18">
                  <c:v>2.3587479542256857</c:v>
                </c:pt>
                <c:pt idx="19">
                  <c:v>2.3312139314137124</c:v>
                </c:pt>
                <c:pt idx="20">
                  <c:v>2.3043153091281696</c:v>
                </c:pt>
                <c:pt idx="21">
                  <c:v>2.2780303436248066</c:v>
                </c:pt>
                <c:pt idx="22">
                  <c:v>2.2523382720801655</c:v>
                </c:pt>
                <c:pt idx="23">
                  <c:v>2.227219257893398</c:v>
                </c:pt>
                <c:pt idx="24">
                  <c:v>2.2026543396078093</c:v>
                </c:pt>
                <c:pt idx="25">
                  <c:v>2.1786253831757239</c:v>
                </c:pt>
                <c:pt idx="26">
                  <c:v>2.1551150373141152</c:v>
                </c:pt>
                <c:pt idx="27">
                  <c:v>2.1321066917200144</c:v>
                </c:pt>
                <c:pt idx="28">
                  <c:v>2.1095844379342399</c:v>
                </c:pt>
                <c:pt idx="29">
                  <c:v>2.0875330326596657</c:v>
                </c:pt>
                <c:pt idx="30">
                  <c:v>2.0659378633562899</c:v>
                </c:pt>
                <c:pt idx="31">
                  <c:v>2.0447849159499114</c:v>
                </c:pt>
                <c:pt idx="32">
                  <c:v>2.0240607445044732</c:v>
                </c:pt>
                <c:pt idx="33">
                  <c:v>2.0037524427201476</c:v>
                </c:pt>
                <c:pt idx="34">
                  <c:v>1.983847617130212</c:v>
                </c:pt>
                <c:pt idx="35">
                  <c:v>1.9643343618797509</c:v>
                </c:pt>
                <c:pt idx="36">
                  <c:v>1.9452012349783248</c:v>
                </c:pt>
                <c:pt idx="37">
                  <c:v>1.9264372359270869</c:v>
                </c:pt>
                <c:pt idx="38">
                  <c:v>1.9080317846284203</c:v>
                </c:pt>
                <c:pt idx="39">
                  <c:v>1.8899747014931356</c:v>
                </c:pt>
                <c:pt idx="40">
                  <c:v>1.8722561886666376</c:v>
                </c:pt>
                <c:pt idx="41">
                  <c:v>1.8548668123013126</c:v>
                </c:pt>
                <c:pt idx="42">
                  <c:v>1.8377974858077426</c:v>
                </c:pt>
                <c:pt idx="43">
                  <c:v>1.8210394540222612</c:v>
                </c:pt>
                <c:pt idx="44">
                  <c:v>1.8045842782329033</c:v>
                </c:pt>
                <c:pt idx="45">
                  <c:v>1.7884238220099224</c:v>
                </c:pt>
                <c:pt idx="46">
                  <c:v>1.7725502377908995</c:v>
                </c:pt>
                <c:pt idx="47">
                  <c:v>1.7569559541739703</c:v>
                </c:pt>
                <c:pt idx="48">
                  <c:v>1.7416336638759418</c:v>
                </c:pt>
                <c:pt idx="49">
                  <c:v>1.7265763123150546</c:v>
                </c:pt>
                <c:pt idx="50">
                  <c:v>1.7117770867809259</c:v>
                </c:pt>
                <c:pt idx="51">
                  <c:v>1.6972294061567252</c:v>
                </c:pt>
                <c:pt idx="52">
                  <c:v>1.6829269111610221</c:v>
                </c:pt>
                <c:pt idx="53">
                  <c:v>1.668863455078897</c:v>
                </c:pt>
                <c:pt idx="54">
                  <c:v>1.6550330949539336</c:v>
                </c:pt>
                <c:pt idx="55">
                  <c:v>1.6414300832145861</c:v>
                </c:pt>
                <c:pt idx="56">
                  <c:v>1.6280488597101195</c:v>
                </c:pt>
                <c:pt idx="57">
                  <c:v>1.6148840441329486</c:v>
                </c:pt>
                <c:pt idx="58">
                  <c:v>1.6019304288056793</c:v>
                </c:pt>
                <c:pt idx="59">
                  <c:v>1.5891829718125305</c:v>
                </c:pt>
                <c:pt idx="60">
                  <c:v>1.5766367904561154</c:v>
                </c:pt>
                <c:pt idx="61">
                  <c:v>1.5642871550217337</c:v>
                </c:pt>
                <c:pt idx="62">
                  <c:v>1.5521294828324455</c:v>
                </c:pt>
                <c:pt idx="63">
                  <c:v>1.5401593325792389</c:v>
                </c:pt>
                <c:pt idx="64">
                  <c:v>1.5283723989115405</c:v>
                </c:pt>
                <c:pt idx="65">
                  <c:v>1.5167645072742377</c:v>
                </c:pt>
                <c:pt idx="66">
                  <c:v>1.505331608978201</c:v>
                </c:pt>
                <c:pt idx="67">
                  <c:v>1.4940697764920796</c:v>
                </c:pt>
                <c:pt idx="68">
                  <c:v>1.4829751989438709</c:v>
                </c:pt>
                <c:pt idx="69">
                  <c:v>1.4720441778214348</c:v>
                </c:pt>
                <c:pt idx="70">
                  <c:v>1.4612731228617657</c:v>
                </c:pt>
                <c:pt idx="71">
                  <c:v>1.4506585481194283</c:v>
                </c:pt>
                <c:pt idx="72">
                  <c:v>1.4401970682051057</c:v>
                </c:pt>
                <c:pt idx="73">
                  <c:v>1.4298853946857371</c:v>
                </c:pt>
                <c:pt idx="74">
                  <c:v>1.4197203326382082</c:v>
                </c:pt>
                <c:pt idx="75">
                  <c:v>1.4096987773489975</c:v>
                </c:pt>
                <c:pt idx="76">
                  <c:v>1.399817711152626</c:v>
                </c:pt>
                <c:pt idx="77">
                  <c:v>1.3900742004021436</c:v>
                </c:pt>
                <c:pt idx="78">
                  <c:v>1.3804653925652624</c:v>
                </c:pt>
                <c:pt idx="79">
                  <c:v>1.3709885134401003</c:v>
                </c:pt>
                <c:pt idx="80">
                  <c:v>1.3616408644848272</c:v>
                </c:pt>
                <c:pt idx="81">
                  <c:v>1.35241982025581</c:v>
                </c:pt>
                <c:pt idx="82">
                  <c:v>1.3433228259491565</c:v>
                </c:pt>
                <c:pt idx="83">
                  <c:v>1.3343473950408105</c:v>
                </c:pt>
                <c:pt idx="84">
                  <c:v>1.3254911070206281</c:v>
                </c:pt>
                <c:pt idx="85">
                  <c:v>1.3167516052160964</c:v>
                </c:pt>
                <c:pt idx="86">
                  <c:v>1.3081265947015805</c:v>
                </c:pt>
                <c:pt idx="87">
                  <c:v>1.2996138402892057</c:v>
                </c:pt>
                <c:pt idx="88">
                  <c:v>1.2912111645976809</c:v>
                </c:pt>
                <c:pt idx="89">
                  <c:v>1.2829164461955544</c:v>
                </c:pt>
                <c:pt idx="90">
                  <c:v>1.2747276178155826</c:v>
                </c:pt>
                <c:pt idx="91">
                  <c:v>1.2666426646370483</c:v>
                </c:pt>
                <c:pt idx="92">
                  <c:v>1.2586596226330333</c:v>
                </c:pt>
                <c:pt idx="93">
                  <c:v>1.2507765769797994</c:v>
                </c:pt>
                <c:pt idx="94">
                  <c:v>1.2429916605255682</c:v>
                </c:pt>
                <c:pt idx="95">
                  <c:v>1.2353030523161317</c:v>
                </c:pt>
                <c:pt idx="96">
                  <c:v>1.2277089761748441</c:v>
                </c:pt>
                <c:pt idx="97">
                  <c:v>1.2202076993346718</c:v>
                </c:pt>
                <c:pt idx="98">
                  <c:v>1.2127975311200887</c:v>
                </c:pt>
                <c:pt idx="99">
                  <c:v>1.205476821676708</c:v>
                </c:pt>
                <c:pt idx="100">
                  <c:v>1.1982439607466477</c:v>
                </c:pt>
              </c:numCache>
            </c:numRef>
          </c:yVal>
        </c:ser>
        <c:ser>
          <c:idx val="5"/>
          <c:order val="5"/>
          <c:tx>
            <c:v>Adiabatic expansion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Carnot!$X$6:$X$106</c:f>
              <c:numCache>
                <c:formatCode>0.000</c:formatCode>
                <c:ptCount val="101"/>
                <c:pt idx="0">
                  <c:v>1</c:v>
                </c:pt>
                <c:pt idx="1">
                  <c:v>1.0073463905630404</c:v>
                </c:pt>
                <c:pt idx="2">
                  <c:v>1.0146927811260809</c:v>
                </c:pt>
                <c:pt idx="3">
                  <c:v>1.0220391716891213</c:v>
                </c:pt>
                <c:pt idx="4">
                  <c:v>1.0293855622521617</c:v>
                </c:pt>
                <c:pt idx="5">
                  <c:v>1.0367319528152021</c:v>
                </c:pt>
                <c:pt idx="6">
                  <c:v>1.0440783433782426</c:v>
                </c:pt>
                <c:pt idx="7">
                  <c:v>1.051424733941283</c:v>
                </c:pt>
                <c:pt idx="8">
                  <c:v>1.0587711245043234</c:v>
                </c:pt>
                <c:pt idx="9">
                  <c:v>1.0661175150673639</c:v>
                </c:pt>
                <c:pt idx="10">
                  <c:v>1.0734639056304043</c:v>
                </c:pt>
                <c:pt idx="11">
                  <c:v>1.0808102961934445</c:v>
                </c:pt>
                <c:pt idx="12">
                  <c:v>1.0881566867564849</c:v>
                </c:pt>
                <c:pt idx="13">
                  <c:v>1.0955030773195253</c:v>
                </c:pt>
                <c:pt idx="14">
                  <c:v>1.1028494678825658</c:v>
                </c:pt>
                <c:pt idx="15">
                  <c:v>1.1101958584456062</c:v>
                </c:pt>
                <c:pt idx="16">
                  <c:v>1.1175422490086466</c:v>
                </c:pt>
                <c:pt idx="17">
                  <c:v>1.1248886395716871</c:v>
                </c:pt>
                <c:pt idx="18">
                  <c:v>1.1322350301347275</c:v>
                </c:pt>
                <c:pt idx="19">
                  <c:v>1.1395814206977679</c:v>
                </c:pt>
                <c:pt idx="20">
                  <c:v>1.1469278112608083</c:v>
                </c:pt>
                <c:pt idx="21">
                  <c:v>1.1542742018238488</c:v>
                </c:pt>
                <c:pt idx="22">
                  <c:v>1.1616205923868892</c:v>
                </c:pt>
                <c:pt idx="23">
                  <c:v>1.1689669829499296</c:v>
                </c:pt>
                <c:pt idx="24">
                  <c:v>1.1763133735129701</c:v>
                </c:pt>
                <c:pt idx="25">
                  <c:v>1.1836597640760105</c:v>
                </c:pt>
                <c:pt idx="26">
                  <c:v>1.1910061546390509</c:v>
                </c:pt>
                <c:pt idx="27">
                  <c:v>1.1983525452020913</c:v>
                </c:pt>
                <c:pt idx="28">
                  <c:v>1.2056989357651318</c:v>
                </c:pt>
                <c:pt idx="29">
                  <c:v>1.2130453263281722</c:v>
                </c:pt>
                <c:pt idx="30">
                  <c:v>1.2203917168912126</c:v>
                </c:pt>
                <c:pt idx="31">
                  <c:v>1.227738107454253</c:v>
                </c:pt>
                <c:pt idx="32">
                  <c:v>1.2350844980172935</c:v>
                </c:pt>
                <c:pt idx="33">
                  <c:v>1.2424308885803339</c:v>
                </c:pt>
                <c:pt idx="34">
                  <c:v>1.2497772791433743</c:v>
                </c:pt>
                <c:pt idx="35">
                  <c:v>1.2571236697064148</c:v>
                </c:pt>
                <c:pt idx="36">
                  <c:v>1.2644700602694552</c:v>
                </c:pt>
                <c:pt idx="37">
                  <c:v>1.2718164508324956</c:v>
                </c:pt>
                <c:pt idx="38">
                  <c:v>1.279162841395536</c:v>
                </c:pt>
                <c:pt idx="39">
                  <c:v>1.2865092319585765</c:v>
                </c:pt>
                <c:pt idx="40">
                  <c:v>1.2938556225216167</c:v>
                </c:pt>
                <c:pt idx="41">
                  <c:v>1.3012020130846573</c:v>
                </c:pt>
                <c:pt idx="42">
                  <c:v>1.3085484036476975</c:v>
                </c:pt>
                <c:pt idx="43">
                  <c:v>1.3158947942107382</c:v>
                </c:pt>
                <c:pt idx="44">
                  <c:v>1.3232411847737784</c:v>
                </c:pt>
                <c:pt idx="45">
                  <c:v>1.330587575336819</c:v>
                </c:pt>
                <c:pt idx="46">
                  <c:v>1.3379339658998592</c:v>
                </c:pt>
                <c:pt idx="47">
                  <c:v>1.3452803564628999</c:v>
                </c:pt>
                <c:pt idx="48">
                  <c:v>1.3526267470259401</c:v>
                </c:pt>
                <c:pt idx="49">
                  <c:v>1.3599731375889808</c:v>
                </c:pt>
                <c:pt idx="50">
                  <c:v>1.367319528152021</c:v>
                </c:pt>
                <c:pt idx="51">
                  <c:v>1.3746659187150614</c:v>
                </c:pt>
                <c:pt idx="52">
                  <c:v>1.3820123092781018</c:v>
                </c:pt>
                <c:pt idx="53">
                  <c:v>1.3893586998411422</c:v>
                </c:pt>
                <c:pt idx="54">
                  <c:v>1.3967050904041827</c:v>
                </c:pt>
                <c:pt idx="55">
                  <c:v>1.4040514809672231</c:v>
                </c:pt>
                <c:pt idx="56">
                  <c:v>1.4113978715302635</c:v>
                </c:pt>
                <c:pt idx="57">
                  <c:v>1.418744262093304</c:v>
                </c:pt>
                <c:pt idx="58">
                  <c:v>1.4260906526563444</c:v>
                </c:pt>
                <c:pt idx="59">
                  <c:v>1.4334370432193848</c:v>
                </c:pt>
                <c:pt idx="60">
                  <c:v>1.4407834337824252</c:v>
                </c:pt>
                <c:pt idx="61">
                  <c:v>1.4481298243454657</c:v>
                </c:pt>
                <c:pt idx="62">
                  <c:v>1.4554762149085061</c:v>
                </c:pt>
                <c:pt idx="63">
                  <c:v>1.4628226054715465</c:v>
                </c:pt>
                <c:pt idx="64">
                  <c:v>1.470168996034587</c:v>
                </c:pt>
                <c:pt idx="65">
                  <c:v>1.4775153865976274</c:v>
                </c:pt>
                <c:pt idx="66">
                  <c:v>1.4848617771606678</c:v>
                </c:pt>
                <c:pt idx="67">
                  <c:v>1.4922081677237082</c:v>
                </c:pt>
                <c:pt idx="68">
                  <c:v>1.4995545582867487</c:v>
                </c:pt>
                <c:pt idx="69">
                  <c:v>1.5069009488497891</c:v>
                </c:pt>
                <c:pt idx="70">
                  <c:v>1.5142473394128295</c:v>
                </c:pt>
                <c:pt idx="71">
                  <c:v>1.5215937299758699</c:v>
                </c:pt>
                <c:pt idx="72">
                  <c:v>1.5289401205389104</c:v>
                </c:pt>
                <c:pt idx="73">
                  <c:v>1.5362865111019508</c:v>
                </c:pt>
                <c:pt idx="74">
                  <c:v>1.5436329016649912</c:v>
                </c:pt>
                <c:pt idx="75">
                  <c:v>1.5509792922280314</c:v>
                </c:pt>
                <c:pt idx="76">
                  <c:v>1.5583256827910721</c:v>
                </c:pt>
                <c:pt idx="77">
                  <c:v>1.5656720733541123</c:v>
                </c:pt>
                <c:pt idx="78">
                  <c:v>1.5730184639171529</c:v>
                </c:pt>
                <c:pt idx="79">
                  <c:v>1.5803648544801931</c:v>
                </c:pt>
                <c:pt idx="80">
                  <c:v>1.5877112450432338</c:v>
                </c:pt>
                <c:pt idx="81">
                  <c:v>1.595057635606274</c:v>
                </c:pt>
                <c:pt idx="82">
                  <c:v>1.6024040261693147</c:v>
                </c:pt>
                <c:pt idx="83">
                  <c:v>1.6097504167323549</c:v>
                </c:pt>
                <c:pt idx="84">
                  <c:v>1.6170968072953955</c:v>
                </c:pt>
                <c:pt idx="85">
                  <c:v>1.6244431978584357</c:v>
                </c:pt>
                <c:pt idx="86">
                  <c:v>1.6317895884214764</c:v>
                </c:pt>
                <c:pt idx="87">
                  <c:v>1.6391359789845166</c:v>
                </c:pt>
                <c:pt idx="88">
                  <c:v>1.6464823695475572</c:v>
                </c:pt>
                <c:pt idx="89">
                  <c:v>1.6538287601105974</c:v>
                </c:pt>
                <c:pt idx="90">
                  <c:v>1.6611751506736381</c:v>
                </c:pt>
                <c:pt idx="91">
                  <c:v>1.6685215412366783</c:v>
                </c:pt>
                <c:pt idx="92">
                  <c:v>1.6758679317997189</c:v>
                </c:pt>
                <c:pt idx="93">
                  <c:v>1.6832143223627591</c:v>
                </c:pt>
                <c:pt idx="94">
                  <c:v>1.6905607129257998</c:v>
                </c:pt>
                <c:pt idx="95">
                  <c:v>1.69790710348884</c:v>
                </c:pt>
                <c:pt idx="96">
                  <c:v>1.7052534940518806</c:v>
                </c:pt>
                <c:pt idx="97">
                  <c:v>1.7125998846149209</c:v>
                </c:pt>
                <c:pt idx="98">
                  <c:v>1.7199462751779613</c:v>
                </c:pt>
                <c:pt idx="99">
                  <c:v>1.7272926657410017</c:v>
                </c:pt>
                <c:pt idx="100">
                  <c:v>1.7346390563040421</c:v>
                </c:pt>
              </c:numCache>
            </c:numRef>
          </c:xVal>
          <c:yVal>
            <c:numRef>
              <c:f>Carnot!$W$6:$W$106</c:f>
              <c:numCache>
                <c:formatCode>0.000</c:formatCode>
                <c:ptCount val="101"/>
                <c:pt idx="0">
                  <c:v>1.1982439607466482</c:v>
                </c:pt>
                <c:pt idx="1">
                  <c:v>1.1837151091024374</c:v>
                </c:pt>
                <c:pt idx="2">
                  <c:v>1.1694660833957624</c:v>
                </c:pt>
                <c:pt idx="3">
                  <c:v>1.155489526289069</c:v>
                </c:pt>
                <c:pt idx="4">
                  <c:v>1.1417783248916515</c:v>
                </c:pt>
                <c:pt idx="5">
                  <c:v>1.1283256009673053</c:v>
                </c:pt>
                <c:pt idx="6">
                  <c:v>1.1151247016002366</c:v>
                </c:pt>
                <c:pt idx="7">
                  <c:v>1.1021691902947393</c:v>
                </c:pt>
                <c:pt idx="8">
                  <c:v>1.0894528384856215</c:v>
                </c:pt>
                <c:pt idx="9">
                  <c:v>1.0769696174377241</c:v>
                </c:pt>
                <c:pt idx="10">
                  <c:v>1.0647136905141734</c:v>
                </c:pt>
                <c:pt idx="11">
                  <c:v>1.0526794057941897</c:v>
                </c:pt>
                <c:pt idx="12">
                  <c:v>1.0408612890224014</c:v>
                </c:pt>
                <c:pt idx="13">
                  <c:v>1.0292540368726633</c:v>
                </c:pt>
                <c:pt idx="14">
                  <c:v>1.0178525105103478</c:v>
                </c:pt>
                <c:pt idx="15">
                  <c:v>1.0066517294380031</c:v>
                </c:pt>
                <c:pt idx="16">
                  <c:v>0.99564686561013083</c:v>
                </c:pt>
                <c:pt idx="17">
                  <c:v>0.98483323780363374</c:v>
                </c:pt>
                <c:pt idx="18">
                  <c:v>0.97420630623124671</c:v>
                </c:pt>
                <c:pt idx="19">
                  <c:v>0.96376166738596591</c:v>
                </c:pt>
                <c:pt idx="20">
                  <c:v>0.95349504910515714</c:v>
                </c:pt>
                <c:pt idx="21">
                  <c:v>0.94340230584364804</c:v>
                </c:pt>
                <c:pt idx="22">
                  <c:v>0.93347941414569169</c:v>
                </c:pt>
                <c:pt idx="23">
                  <c:v>0.92372246830624072</c:v>
                </c:pt>
                <c:pt idx="24">
                  <c:v>0.91412767621248636</c:v>
                </c:pt>
                <c:pt idx="25">
                  <c:v>0.90469135535710321</c:v>
                </c:pt>
                <c:pt idx="26">
                  <c:v>0.89540992901509475</c:v>
                </c:pt>
                <c:pt idx="27">
                  <c:v>0.88627992257656973</c:v>
                </c:pt>
                <c:pt idx="28">
                  <c:v>0.87729796002817717</c:v>
                </c:pt>
                <c:pt idx="29">
                  <c:v>0.86846076057631194</c:v>
                </c:pt>
                <c:pt idx="30">
                  <c:v>0.85976513540556354</c:v>
                </c:pt>
                <c:pt idx="31">
                  <c:v>0.85120798456621449</c:v>
                </c:pt>
                <c:pt idx="32">
                  <c:v>0.84278629398491411</c:v>
                </c:pt>
                <c:pt idx="33">
                  <c:v>0.83449713259295866</c:v>
                </c:pt>
                <c:pt idx="34">
                  <c:v>0.82633764956688394</c:v>
                </c:pt>
                <c:pt idx="35">
                  <c:v>0.81830507167635069</c:v>
                </c:pt>
                <c:pt idx="36">
                  <c:v>0.81039670073455383</c:v>
                </c:pt>
                <c:pt idx="37">
                  <c:v>0.80260991114662161</c:v>
                </c:pt>
                <c:pt idx="38">
                  <c:v>0.79494214755169978</c:v>
                </c:pt>
                <c:pt idx="39">
                  <c:v>0.78739092255462839</c:v>
                </c:pt>
                <c:pt idx="40">
                  <c:v>0.77995381454331547</c:v>
                </c:pt>
                <c:pt idx="41">
                  <c:v>0.77262846558810849</c:v>
                </c:pt>
                <c:pt idx="42">
                  <c:v>0.76541257941964091</c:v>
                </c:pt>
                <c:pt idx="43">
                  <c:v>0.75830391948179421</c:v>
                </c:pt>
                <c:pt idx="44">
                  <c:v>0.75130030705659856</c:v>
                </c:pt>
                <c:pt idx="45">
                  <c:v>0.74439961945801547</c:v>
                </c:pt>
                <c:pt idx="46">
                  <c:v>0.73759978829172235</c:v>
                </c:pt>
                <c:pt idx="47">
                  <c:v>0.73089879777813227</c:v>
                </c:pt>
                <c:pt idx="48">
                  <c:v>0.72429468313602452</c:v>
                </c:pt>
                <c:pt idx="49">
                  <c:v>0.71778552902427717</c:v>
                </c:pt>
                <c:pt idx="50">
                  <c:v>0.71136946803931878</c:v>
                </c:pt>
                <c:pt idx="51">
                  <c:v>0.70504467926601133</c:v>
                </c:pt>
                <c:pt idx="52">
                  <c:v>0.69880938687979932</c:v>
                </c:pt>
                <c:pt idx="53">
                  <c:v>0.6926618587980452</c:v>
                </c:pt>
                <c:pt idx="54">
                  <c:v>0.68660040537857381</c:v>
                </c:pt>
                <c:pt idx="55">
                  <c:v>0.68062337816353291</c:v>
                </c:pt>
                <c:pt idx="56">
                  <c:v>0.67472916866676891</c:v>
                </c:pt>
                <c:pt idx="57">
                  <c:v>0.66891620720298595</c:v>
                </c:pt>
                <c:pt idx="58">
                  <c:v>0.66318296175705171</c:v>
                </c:pt>
                <c:pt idx="59">
                  <c:v>0.65752793689186351</c:v>
                </c:pt>
                <c:pt idx="60">
                  <c:v>0.65194967269327797</c:v>
                </c:pt>
                <c:pt idx="61">
                  <c:v>0.6464467437506628</c:v>
                </c:pt>
                <c:pt idx="62">
                  <c:v>0.64101775817169371</c:v>
                </c:pt>
                <c:pt idx="63">
                  <c:v>0.63566135663008161</c:v>
                </c:pt>
                <c:pt idx="64">
                  <c:v>0.6303762114449688</c:v>
                </c:pt>
                <c:pt idx="65">
                  <c:v>0.62516102569079091</c:v>
                </c:pt>
                <c:pt idx="66">
                  <c:v>0.6200145323364501</c:v>
                </c:pt>
                <c:pt idx="67">
                  <c:v>0.61493549341269471</c:v>
                </c:pt>
                <c:pt idx="68">
                  <c:v>0.60992269920664721</c:v>
                </c:pt>
                <c:pt idx="69">
                  <c:v>0.60497496748246959</c:v>
                </c:pt>
                <c:pt idx="70">
                  <c:v>0.60009114272719399</c:v>
                </c:pt>
                <c:pt idx="71">
                  <c:v>0.59527009542078646</c:v>
                </c:pt>
                <c:pt idx="72">
                  <c:v>0.5905107213295584</c:v>
                </c:pt>
                <c:pt idx="73">
                  <c:v>0.58581194082206423</c:v>
                </c:pt>
                <c:pt idx="74">
                  <c:v>0.58117269820667206</c:v>
                </c:pt>
                <c:pt idx="75">
                  <c:v>0.57659196109001776</c:v>
                </c:pt>
                <c:pt idx="76">
                  <c:v>0.57206871975558893</c:v>
                </c:pt>
                <c:pt idx="77">
                  <c:v>0.56760198656172067</c:v>
                </c:pt>
                <c:pt idx="78">
                  <c:v>0.56319079535830063</c:v>
                </c:pt>
                <c:pt idx="79">
                  <c:v>0.55883420092152591</c:v>
                </c:pt>
                <c:pt idx="80">
                  <c:v>0.55453127840606731</c:v>
                </c:pt>
                <c:pt idx="81">
                  <c:v>0.5502811228140303</c:v>
                </c:pt>
                <c:pt idx="82">
                  <c:v>0.54608284848011868</c:v>
                </c:pt>
                <c:pt idx="83">
                  <c:v>0.54193558857244262</c:v>
                </c:pt>
                <c:pt idx="84">
                  <c:v>0.53783849460841748</c:v>
                </c:pt>
                <c:pt idx="85">
                  <c:v>0.53379073598524018</c:v>
                </c:pt>
                <c:pt idx="86">
                  <c:v>0.52979149952443316</c:v>
                </c:pt>
                <c:pt idx="87">
                  <c:v>0.52583998902997842</c:v>
                </c:pt>
                <c:pt idx="88">
                  <c:v>0.52193542485957467</c:v>
                </c:pt>
                <c:pt idx="89">
                  <c:v>0.51807704350857398</c:v>
                </c:pt>
                <c:pt idx="90">
                  <c:v>0.51426409720616284</c:v>
                </c:pt>
                <c:pt idx="91">
                  <c:v>0.51049585352338511</c:v>
                </c:pt>
                <c:pt idx="92">
                  <c:v>0.50677159499259739</c:v>
                </c:pt>
                <c:pt idx="93">
                  <c:v>0.50309061873798466</c:v>
                </c:pt>
                <c:pt idx="94">
                  <c:v>0.49945223611676282</c:v>
                </c:pt>
                <c:pt idx="95">
                  <c:v>0.49585577237071676</c:v>
                </c:pt>
                <c:pt idx="96">
                  <c:v>0.49230056628772967</c:v>
                </c:pt>
                <c:pt idx="97">
                  <c:v>0.48878596987298184</c:v>
                </c:pt>
                <c:pt idx="98">
                  <c:v>0.48531134802949438</c:v>
                </c:pt>
                <c:pt idx="99">
                  <c:v>0.48187607824772116</c:v>
                </c:pt>
                <c:pt idx="100">
                  <c:v>0.47847955030389105</c:v>
                </c:pt>
              </c:numCache>
            </c:numRef>
          </c:yVal>
        </c:ser>
        <c:ser>
          <c:idx val="6"/>
          <c:order val="6"/>
          <c:tx>
            <c:v>Isothermal compression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Carnot!$Z$6:$Z$106</c:f>
              <c:numCache>
                <c:formatCode>0.000</c:formatCode>
                <c:ptCount val="101"/>
                <c:pt idx="0">
                  <c:v>1.7346390563040417</c:v>
                </c:pt>
                <c:pt idx="1">
                  <c:v>1.7242312219662175</c:v>
                </c:pt>
                <c:pt idx="2">
                  <c:v>1.7138233876283933</c:v>
                </c:pt>
                <c:pt idx="3">
                  <c:v>1.703415553290569</c:v>
                </c:pt>
                <c:pt idx="4">
                  <c:v>1.6930077189527446</c:v>
                </c:pt>
                <c:pt idx="5">
                  <c:v>1.6825998846149204</c:v>
                </c:pt>
                <c:pt idx="6">
                  <c:v>1.6721920502770962</c:v>
                </c:pt>
                <c:pt idx="7">
                  <c:v>1.6617842159392719</c:v>
                </c:pt>
                <c:pt idx="8">
                  <c:v>1.6513763816014477</c:v>
                </c:pt>
                <c:pt idx="9">
                  <c:v>1.6409685472636235</c:v>
                </c:pt>
                <c:pt idx="10">
                  <c:v>1.6305607129257993</c:v>
                </c:pt>
                <c:pt idx="11">
                  <c:v>1.6201528785879749</c:v>
                </c:pt>
                <c:pt idx="12">
                  <c:v>1.6097450442501506</c:v>
                </c:pt>
                <c:pt idx="13">
                  <c:v>1.5993372099123264</c:v>
                </c:pt>
                <c:pt idx="14">
                  <c:v>1.5889293755745022</c:v>
                </c:pt>
                <c:pt idx="15">
                  <c:v>1.578521541236678</c:v>
                </c:pt>
                <c:pt idx="16">
                  <c:v>1.5681137068988538</c:v>
                </c:pt>
                <c:pt idx="17">
                  <c:v>1.5577058725610295</c:v>
                </c:pt>
                <c:pt idx="18">
                  <c:v>1.5472980382232051</c:v>
                </c:pt>
                <c:pt idx="19">
                  <c:v>1.5368902038853809</c:v>
                </c:pt>
                <c:pt idx="20">
                  <c:v>1.5264823695475567</c:v>
                </c:pt>
                <c:pt idx="21">
                  <c:v>1.5160745352097325</c:v>
                </c:pt>
                <c:pt idx="22">
                  <c:v>1.5056667008719082</c:v>
                </c:pt>
                <c:pt idx="23">
                  <c:v>1.4952588665340838</c:v>
                </c:pt>
                <c:pt idx="24">
                  <c:v>1.4848510321962596</c:v>
                </c:pt>
                <c:pt idx="25">
                  <c:v>1.4744431978584354</c:v>
                </c:pt>
                <c:pt idx="26">
                  <c:v>1.4640353635206111</c:v>
                </c:pt>
                <c:pt idx="27">
                  <c:v>1.4536275291827869</c:v>
                </c:pt>
                <c:pt idx="28">
                  <c:v>1.4432196948449627</c:v>
                </c:pt>
                <c:pt idx="29">
                  <c:v>1.4328118605071385</c:v>
                </c:pt>
                <c:pt idx="30">
                  <c:v>1.4224040261693141</c:v>
                </c:pt>
                <c:pt idx="31">
                  <c:v>1.4119961918314898</c:v>
                </c:pt>
                <c:pt idx="32">
                  <c:v>1.4015883574936656</c:v>
                </c:pt>
                <c:pt idx="33">
                  <c:v>1.3911805231558414</c:v>
                </c:pt>
                <c:pt idx="34">
                  <c:v>1.3807726888180172</c:v>
                </c:pt>
                <c:pt idx="35">
                  <c:v>1.3703648544801927</c:v>
                </c:pt>
                <c:pt idx="36">
                  <c:v>1.3599570201423685</c:v>
                </c:pt>
                <c:pt idx="37">
                  <c:v>1.3495491858045443</c:v>
                </c:pt>
                <c:pt idx="38">
                  <c:v>1.3391413514667201</c:v>
                </c:pt>
                <c:pt idx="39">
                  <c:v>1.3287335171288959</c:v>
                </c:pt>
                <c:pt idx="40">
                  <c:v>1.3183256827910714</c:v>
                </c:pt>
                <c:pt idx="41">
                  <c:v>1.3079178484532472</c:v>
                </c:pt>
                <c:pt idx="42">
                  <c:v>1.297510014115423</c:v>
                </c:pt>
                <c:pt idx="43">
                  <c:v>1.2871021797775988</c:v>
                </c:pt>
                <c:pt idx="44">
                  <c:v>1.2766943454397746</c:v>
                </c:pt>
                <c:pt idx="45">
                  <c:v>1.2662865111019501</c:v>
                </c:pt>
                <c:pt idx="46">
                  <c:v>1.2558786767641261</c:v>
                </c:pt>
                <c:pt idx="47">
                  <c:v>1.2454708424263017</c:v>
                </c:pt>
                <c:pt idx="48">
                  <c:v>1.2350630080884775</c:v>
                </c:pt>
                <c:pt idx="49">
                  <c:v>1.2246551737506532</c:v>
                </c:pt>
                <c:pt idx="50">
                  <c:v>1.214247339412829</c:v>
                </c:pt>
                <c:pt idx="51">
                  <c:v>1.2038395050750048</c:v>
                </c:pt>
                <c:pt idx="52">
                  <c:v>1.1934316707371804</c:v>
                </c:pt>
                <c:pt idx="53">
                  <c:v>1.1830238363993564</c:v>
                </c:pt>
                <c:pt idx="54">
                  <c:v>1.1726160020615319</c:v>
                </c:pt>
                <c:pt idx="55">
                  <c:v>1.1622081677237077</c:v>
                </c:pt>
                <c:pt idx="56">
                  <c:v>1.1518003333858835</c:v>
                </c:pt>
                <c:pt idx="57">
                  <c:v>1.1413924990480591</c:v>
                </c:pt>
                <c:pt idx="58">
                  <c:v>1.1309846647102351</c:v>
                </c:pt>
                <c:pt idx="59">
                  <c:v>1.1205768303724106</c:v>
                </c:pt>
                <c:pt idx="60">
                  <c:v>1.1101689960345864</c:v>
                </c:pt>
                <c:pt idx="61">
                  <c:v>1.0997611616967622</c:v>
                </c:pt>
                <c:pt idx="62">
                  <c:v>1.089353327358938</c:v>
                </c:pt>
                <c:pt idx="63">
                  <c:v>1.0789454930211138</c:v>
                </c:pt>
                <c:pt idx="64">
                  <c:v>1.0685376586832893</c:v>
                </c:pt>
                <c:pt idx="65">
                  <c:v>1.0581298243454651</c:v>
                </c:pt>
                <c:pt idx="66">
                  <c:v>1.0477219900076409</c:v>
                </c:pt>
                <c:pt idx="67">
                  <c:v>1.0373141556698167</c:v>
                </c:pt>
                <c:pt idx="68">
                  <c:v>1.0269063213319924</c:v>
                </c:pt>
                <c:pt idx="69">
                  <c:v>1.016498486994168</c:v>
                </c:pt>
                <c:pt idx="70">
                  <c:v>1.006090652656344</c:v>
                </c:pt>
                <c:pt idx="71">
                  <c:v>0.99568281831851957</c:v>
                </c:pt>
                <c:pt idx="72">
                  <c:v>0.98527498398069535</c:v>
                </c:pt>
                <c:pt idx="73">
                  <c:v>0.97486714964287113</c:v>
                </c:pt>
                <c:pt idx="74">
                  <c:v>0.9644593153050468</c:v>
                </c:pt>
                <c:pt idx="75">
                  <c:v>0.95405148096722259</c:v>
                </c:pt>
                <c:pt idx="76">
                  <c:v>0.94364364662939826</c:v>
                </c:pt>
                <c:pt idx="77">
                  <c:v>0.93323581229157404</c:v>
                </c:pt>
                <c:pt idx="78">
                  <c:v>0.92282797795374982</c:v>
                </c:pt>
                <c:pt idx="79">
                  <c:v>0.91242014361592549</c:v>
                </c:pt>
                <c:pt idx="80">
                  <c:v>0.90201230927810128</c:v>
                </c:pt>
                <c:pt idx="81">
                  <c:v>0.89160447494027706</c:v>
                </c:pt>
                <c:pt idx="82">
                  <c:v>0.88119664060245273</c:v>
                </c:pt>
                <c:pt idx="83">
                  <c:v>0.87078880626462851</c:v>
                </c:pt>
                <c:pt idx="84">
                  <c:v>0.86038097192680429</c:v>
                </c:pt>
                <c:pt idx="85">
                  <c:v>0.84997313758897997</c:v>
                </c:pt>
                <c:pt idx="86">
                  <c:v>0.83956530325115575</c:v>
                </c:pt>
                <c:pt idx="87">
                  <c:v>0.82915746891333142</c:v>
                </c:pt>
                <c:pt idx="88">
                  <c:v>0.8187496345755072</c:v>
                </c:pt>
                <c:pt idx="89">
                  <c:v>0.80834180023768298</c:v>
                </c:pt>
                <c:pt idx="90">
                  <c:v>0.79793396589985865</c:v>
                </c:pt>
                <c:pt idx="91">
                  <c:v>0.78752613156203444</c:v>
                </c:pt>
                <c:pt idx="92">
                  <c:v>0.77711829722421022</c:v>
                </c:pt>
                <c:pt idx="93">
                  <c:v>0.76671046288638589</c:v>
                </c:pt>
                <c:pt idx="94">
                  <c:v>0.75630262854856167</c:v>
                </c:pt>
                <c:pt idx="95">
                  <c:v>0.74589479421073746</c:v>
                </c:pt>
                <c:pt idx="96">
                  <c:v>0.73548695987291313</c:v>
                </c:pt>
                <c:pt idx="97">
                  <c:v>0.7250791255350888</c:v>
                </c:pt>
                <c:pt idx="98">
                  <c:v>0.71467129119726458</c:v>
                </c:pt>
                <c:pt idx="99">
                  <c:v>0.70426345685944036</c:v>
                </c:pt>
                <c:pt idx="100">
                  <c:v>0.69385562252161614</c:v>
                </c:pt>
              </c:numCache>
            </c:numRef>
          </c:xVal>
          <c:yVal>
            <c:numRef>
              <c:f>Carnot!$Y$6:$Y$106</c:f>
              <c:numCache>
                <c:formatCode>0.000</c:formatCode>
                <c:ptCount val="101"/>
                <c:pt idx="0">
                  <c:v>0.47847955030389128</c:v>
                </c:pt>
                <c:pt idx="1">
                  <c:v>0.48136775684496103</c:v>
                </c:pt>
                <c:pt idx="2">
                  <c:v>0.48429104281770374</c:v>
                </c:pt>
                <c:pt idx="3">
                  <c:v>0.48725005122595855</c:v>
                </c:pt>
                <c:pt idx="4">
                  <c:v>0.49024544088513461</c:v>
                </c:pt>
                <c:pt idx="5">
                  <c:v>0.49327788691122809</c:v>
                </c:pt>
                <c:pt idx="6">
                  <c:v>0.49634808122810298</c:v>
                </c:pt>
                <c:pt idx="7">
                  <c:v>0.49945673309383221</c:v>
                </c:pt>
                <c:pt idx="8">
                  <c:v>0.50260456964694467</c:v>
                </c:pt>
                <c:pt idx="9">
                  <c:v>0.50579233647345789</c:v>
                </c:pt>
                <c:pt idx="10">
                  <c:v>0.50902079819562895</c:v>
                </c:pt>
                <c:pt idx="11">
                  <c:v>0.5122907390833954</c:v>
                </c:pt>
                <c:pt idx="12">
                  <c:v>0.51560296368953806</c:v>
                </c:pt>
                <c:pt idx="13">
                  <c:v>0.51895829750964351</c:v>
                </c:pt>
                <c:pt idx="14">
                  <c:v>0.52235758766800355</c:v>
                </c:pt>
                <c:pt idx="15">
                  <c:v>0.52580170363064982</c:v>
                </c:pt>
                <c:pt idx="16">
                  <c:v>0.52929153794678241</c:v>
                </c:pt>
                <c:pt idx="17">
                  <c:v>0.53282800701992339</c:v>
                </c:pt>
                <c:pt idx="18">
                  <c:v>0.53641205191019203</c:v>
                </c:pt>
                <c:pt idx="19">
                  <c:v>0.54004463916917755</c:v>
                </c:pt>
                <c:pt idx="20">
                  <c:v>0.54372676170896739</c:v>
                </c:pt>
                <c:pt idx="21">
                  <c:v>0.54745943970696942</c:v>
                </c:pt>
                <c:pt idx="22">
                  <c:v>0.55124372154826184</c:v>
                </c:pt>
                <c:pt idx="23">
                  <c:v>0.55508068480729855</c:v>
                </c:pt>
                <c:pt idx="24">
                  <c:v>0.55897143727090115</c:v>
                </c:pt>
                <c:pt idx="25">
                  <c:v>0.562917118004578</c:v>
                </c:pt>
                <c:pt idx="26">
                  <c:v>0.56691889846432619</c:v>
                </c:pt>
                <c:pt idx="27">
                  <c:v>0.5709779836561949</c:v>
                </c:pt>
                <c:pt idx="28">
                  <c:v>0.57509561334602322</c:v>
                </c:pt>
                <c:pt idx="29">
                  <c:v>0.5792730633219022</c:v>
                </c:pt>
                <c:pt idx="30">
                  <c:v>0.58351164671206268</c:v>
                </c:pt>
                <c:pt idx="31">
                  <c:v>0.58781271536104585</c:v>
                </c:pt>
                <c:pt idx="32">
                  <c:v>0.59217766126719218</c:v>
                </c:pt>
                <c:pt idx="33">
                  <c:v>0.59660791808465241</c:v>
                </c:pt>
                <c:pt idx="34">
                  <c:v>0.60110496269333069</c:v>
                </c:pt>
                <c:pt idx="35">
                  <c:v>0.60567031684036887</c:v>
                </c:pt>
                <c:pt idx="36">
                  <c:v>0.61030554885700428</c:v>
                </c:pt>
                <c:pt idx="37">
                  <c:v>0.61501227545487314</c:v>
                </c:pt>
                <c:pt idx="38">
                  <c:v>0.61979216360607681</c:v>
                </c:pt>
                <c:pt idx="39">
                  <c:v>0.62464693251160752</c:v>
                </c:pt>
                <c:pt idx="40">
                  <c:v>0.62957835566301512</c:v>
                </c:pt>
                <c:pt idx="41">
                  <c:v>0.63458826300250848</c:v>
                </c:pt>
                <c:pt idx="42">
                  <c:v>0.63967854318702055</c:v>
                </c:pt>
                <c:pt idx="43">
                  <c:v>0.64485114596211768</c:v>
                </c:pt>
                <c:pt idx="44">
                  <c:v>0.6501080846520263</c:v>
                </c:pt>
                <c:pt idx="45">
                  <c:v>0.65545143877245393</c:v>
                </c:pt>
                <c:pt idx="46">
                  <c:v>0.66088335677333054</c:v>
                </c:pt>
                <c:pt idx="47">
                  <c:v>0.66640605891906879</c:v>
                </c:pt>
                <c:pt idx="48">
                  <c:v>0.67202184031445422</c:v>
                </c:pt>
                <c:pt idx="49">
                  <c:v>0.67773307408483197</c:v>
                </c:pt>
                <c:pt idx="50">
                  <c:v>0.68354221471984478</c:v>
                </c:pt>
                <c:pt idx="51">
                  <c:v>0.68945180159062158</c:v>
                </c:pt>
                <c:pt idx="52">
                  <c:v>0.69546446265100492</c:v>
                </c:pt>
                <c:pt idx="53">
                  <c:v>0.70158291833415143</c:v>
                </c:pt>
                <c:pt idx="54">
                  <c:v>0.7078099856566441</c:v>
                </c:pt>
                <c:pt idx="55">
                  <c:v>0.71414858254312141</c:v>
                </c:pt>
                <c:pt idx="56">
                  <c:v>0.72060173238537861</c:v>
                </c:pt>
                <c:pt idx="57">
                  <c:v>0.72717256885089876</c:v>
                </c:pt>
                <c:pt idx="58">
                  <c:v>0.73386434095688857</c:v>
                </c:pt>
                <c:pt idx="59">
                  <c:v>0.74068041842707644</c:v>
                </c:pt>
                <c:pt idx="60">
                  <c:v>0.74762429734983027</c:v>
                </c:pt>
                <c:pt idx="61">
                  <c:v>0.75469960615755738</c:v>
                </c:pt>
                <c:pt idx="62">
                  <c:v>0.76191011194887159</c:v>
                </c:pt>
                <c:pt idx="63">
                  <c:v>0.76925972717667424</c:v>
                </c:pt>
                <c:pt idx="64">
                  <c:v>0.77675251672709644</c:v>
                </c:pt>
                <c:pt idx="65">
                  <c:v>0.78439270541621542</c:v>
                </c:pt>
                <c:pt idx="66">
                  <c:v>0.79218468593359503</c:v>
                </c:pt>
                <c:pt idx="67">
                  <c:v>0.80013302726403246</c:v>
                </c:pt>
                <c:pt idx="68">
                  <c:v>0.80824248362143813</c:v>
                </c:pt>
                <c:pt idx="69">
                  <c:v>0.81651800393155549</c:v>
                </c:pt>
                <c:pt idx="70">
                  <c:v>0.82496474190326097</c:v>
                </c:pt>
                <c:pt idx="71">
                  <c:v>0.8335880667315182</c:v>
                </c:pt>
                <c:pt idx="72">
                  <c:v>0.84239357447868213</c:v>
                </c:pt>
                <c:pt idx="73">
                  <c:v>0.85138710018486019</c:v>
                </c:pt>
                <c:pt idx="74">
                  <c:v>0.86057473076239477</c:v>
                </c:pt>
                <c:pt idx="75">
                  <c:v>0.86996281873434811</c:v>
                </c:pt>
                <c:pt idx="76">
                  <c:v>0.87955799688215341</c:v>
                </c:pt>
                <c:pt idx="77">
                  <c:v>0.88936719387340413</c:v>
                </c:pt>
                <c:pt idx="78">
                  <c:v>0.8993976509471644</c:v>
                </c:pt>
                <c:pt idx="79">
                  <c:v>0.90965693974123862</c:v>
                </c:pt>
                <c:pt idx="80">
                  <c:v>0.92015298135363754</c:v>
                </c:pt>
                <c:pt idx="81">
                  <c:v>0.93089406673908848</c:v>
                </c:pt>
                <c:pt idx="82">
                  <c:v>0.9418888785509677</c:v>
                </c:pt>
                <c:pt idx="83">
                  <c:v>0.95314651454958454</c:v>
                </c:pt>
                <c:pt idx="84">
                  <c:v>0.96467651270945864</c:v>
                </c:pt>
                <c:pt idx="85">
                  <c:v>0.97648887817120722</c:v>
                </c:pt>
                <c:pt idx="86">
                  <c:v>0.9885941121981231</c:v>
                </c:pt>
                <c:pt idx="87">
                  <c:v>1.0010032433135807</c:v>
                </c:pt>
                <c:pt idx="88">
                  <c:v>1.0137278608133298</c:v>
                </c:pt>
                <c:pt idx="89">
                  <c:v>1.02678015086672</c:v>
                </c:pt>
                <c:pt idx="90">
                  <c:v>1.0401729354432427</c:v>
                </c:pt>
                <c:pt idx="91">
                  <c:v>1.0539197143257524</c:v>
                </c:pt>
                <c:pt idx="92">
                  <c:v>1.0680347104997581</c:v>
                </c:pt>
                <c:pt idx="93">
                  <c:v>1.0825329192395738</c:v>
                </c:pt>
                <c:pt idx="94">
                  <c:v>1.097430161247458</c:v>
                </c:pt>
                <c:pt idx="95">
                  <c:v>1.1127431402416084</c:v>
                </c:pt>
                <c:pt idx="96">
                  <c:v>1.1284895054337067</c:v>
                </c:pt>
                <c:pt idx="97">
                  <c:v>1.1446879193873007</c:v>
                </c:pt>
                <c:pt idx="98">
                  <c:v>1.1613581318055626</c:v>
                </c:pt>
                <c:pt idx="99">
                  <c:v>1.1785210598618021</c:v>
                </c:pt>
                <c:pt idx="100">
                  <c:v>1.1961988757597293</c:v>
                </c:pt>
              </c:numCache>
            </c:numRef>
          </c:yVal>
        </c:ser>
        <c:ser>
          <c:idx val="7"/>
          <c:order val="7"/>
          <c:tx>
            <c:v>Adiabatic compression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dPt>
            <c:idx val="0"/>
          </c:dPt>
          <c:xVal>
            <c:numRef>
              <c:f>Carnot!$AB$6:$AB$106</c:f>
              <c:numCache>
                <c:formatCode>0.000</c:formatCode>
                <c:ptCount val="101"/>
                <c:pt idx="0">
                  <c:v>0.6938556225216167</c:v>
                </c:pt>
                <c:pt idx="1">
                  <c:v>0.69091706629640048</c:v>
                </c:pt>
                <c:pt idx="2">
                  <c:v>0.68797851007118438</c:v>
                </c:pt>
                <c:pt idx="3">
                  <c:v>0.68503995384596816</c:v>
                </c:pt>
                <c:pt idx="4">
                  <c:v>0.68210139762075206</c:v>
                </c:pt>
                <c:pt idx="5">
                  <c:v>0.67916284139553584</c:v>
                </c:pt>
                <c:pt idx="6">
                  <c:v>0.67622428517031974</c:v>
                </c:pt>
                <c:pt idx="7">
                  <c:v>0.67328572894510352</c:v>
                </c:pt>
                <c:pt idx="8">
                  <c:v>0.67034717271988731</c:v>
                </c:pt>
                <c:pt idx="9">
                  <c:v>0.6674086164946712</c:v>
                </c:pt>
                <c:pt idx="10">
                  <c:v>0.66447006026945499</c:v>
                </c:pt>
                <c:pt idx="11">
                  <c:v>0.66153150404423888</c:v>
                </c:pt>
                <c:pt idx="12">
                  <c:v>0.65859294781902267</c:v>
                </c:pt>
                <c:pt idx="13">
                  <c:v>0.65565439159380656</c:v>
                </c:pt>
                <c:pt idx="14">
                  <c:v>0.65271583536859035</c:v>
                </c:pt>
                <c:pt idx="15">
                  <c:v>0.64977727914337424</c:v>
                </c:pt>
                <c:pt idx="16">
                  <c:v>0.64683872291815803</c:v>
                </c:pt>
                <c:pt idx="17">
                  <c:v>0.64390016669294181</c:v>
                </c:pt>
                <c:pt idx="18">
                  <c:v>0.64096161046772571</c:v>
                </c:pt>
                <c:pt idx="19">
                  <c:v>0.63802305424250949</c:v>
                </c:pt>
                <c:pt idx="20">
                  <c:v>0.63508449801729339</c:v>
                </c:pt>
                <c:pt idx="21">
                  <c:v>0.63214594179207717</c:v>
                </c:pt>
                <c:pt idx="22">
                  <c:v>0.62920738556686095</c:v>
                </c:pt>
                <c:pt idx="23">
                  <c:v>0.62626882934164485</c:v>
                </c:pt>
                <c:pt idx="24">
                  <c:v>0.62333027311642863</c:v>
                </c:pt>
                <c:pt idx="25">
                  <c:v>0.62039171689121253</c:v>
                </c:pt>
                <c:pt idx="26">
                  <c:v>0.61745316066599631</c:v>
                </c:pt>
                <c:pt idx="27">
                  <c:v>0.61451460444078021</c:v>
                </c:pt>
                <c:pt idx="28">
                  <c:v>0.61157604821556399</c:v>
                </c:pt>
                <c:pt idx="29">
                  <c:v>0.60863749199034789</c:v>
                </c:pt>
                <c:pt idx="30">
                  <c:v>0.60569893576513167</c:v>
                </c:pt>
                <c:pt idx="31">
                  <c:v>0.60276037953991546</c:v>
                </c:pt>
                <c:pt idx="32">
                  <c:v>0.59982182331469935</c:v>
                </c:pt>
                <c:pt idx="33">
                  <c:v>0.59688326708948314</c:v>
                </c:pt>
                <c:pt idx="34">
                  <c:v>0.59394471086426703</c:v>
                </c:pt>
                <c:pt idx="35">
                  <c:v>0.59100615463905082</c:v>
                </c:pt>
                <c:pt idx="36">
                  <c:v>0.5880675984138346</c:v>
                </c:pt>
                <c:pt idx="37">
                  <c:v>0.5851290421886185</c:v>
                </c:pt>
                <c:pt idx="38">
                  <c:v>0.58219048596340228</c:v>
                </c:pt>
                <c:pt idx="39">
                  <c:v>0.57925192973818618</c:v>
                </c:pt>
                <c:pt idx="40">
                  <c:v>0.57631337351296996</c:v>
                </c:pt>
                <c:pt idx="41">
                  <c:v>0.57337481728775375</c:v>
                </c:pt>
                <c:pt idx="42">
                  <c:v>0.57043626106253764</c:v>
                </c:pt>
                <c:pt idx="43">
                  <c:v>0.56749770483732143</c:v>
                </c:pt>
                <c:pt idx="44">
                  <c:v>0.56455914861210532</c:v>
                </c:pt>
                <c:pt idx="45">
                  <c:v>0.56162059238688911</c:v>
                </c:pt>
                <c:pt idx="46">
                  <c:v>0.55868203616167289</c:v>
                </c:pt>
                <c:pt idx="47">
                  <c:v>0.55574347993645679</c:v>
                </c:pt>
                <c:pt idx="48">
                  <c:v>0.55280492371124068</c:v>
                </c:pt>
                <c:pt idx="49">
                  <c:v>0.54986636748602447</c:v>
                </c:pt>
                <c:pt idx="50">
                  <c:v>0.54692781126080825</c:v>
                </c:pt>
                <c:pt idx="51">
                  <c:v>0.54398925503559215</c:v>
                </c:pt>
                <c:pt idx="52">
                  <c:v>0.54105069881037593</c:v>
                </c:pt>
                <c:pt idx="53">
                  <c:v>0.53811214258515983</c:v>
                </c:pt>
                <c:pt idx="54">
                  <c:v>0.53517358635994361</c:v>
                </c:pt>
                <c:pt idx="55">
                  <c:v>0.53223503013472739</c:v>
                </c:pt>
                <c:pt idx="56">
                  <c:v>0.52929647390951129</c:v>
                </c:pt>
                <c:pt idx="57">
                  <c:v>0.52635791768429507</c:v>
                </c:pt>
                <c:pt idx="58">
                  <c:v>0.52341936145907897</c:v>
                </c:pt>
                <c:pt idx="59">
                  <c:v>0.52048080523386275</c:v>
                </c:pt>
                <c:pt idx="60">
                  <c:v>0.51754224900864654</c:v>
                </c:pt>
                <c:pt idx="61">
                  <c:v>0.51460369278343043</c:v>
                </c:pt>
                <c:pt idx="62">
                  <c:v>0.51166513655821433</c:v>
                </c:pt>
                <c:pt idx="63">
                  <c:v>0.50872658033299811</c:v>
                </c:pt>
                <c:pt idx="64">
                  <c:v>0.5057880241077819</c:v>
                </c:pt>
                <c:pt idx="65">
                  <c:v>0.50284946788256579</c:v>
                </c:pt>
                <c:pt idx="66">
                  <c:v>0.49991091165734958</c:v>
                </c:pt>
                <c:pt idx="67">
                  <c:v>0.49697235543213342</c:v>
                </c:pt>
                <c:pt idx="68">
                  <c:v>0.49403379920691726</c:v>
                </c:pt>
                <c:pt idx="69">
                  <c:v>0.49109524298170104</c:v>
                </c:pt>
                <c:pt idx="70">
                  <c:v>0.48815668675648494</c:v>
                </c:pt>
                <c:pt idx="71">
                  <c:v>0.48521813053126872</c:v>
                </c:pt>
                <c:pt idx="72">
                  <c:v>0.48227957430605256</c:v>
                </c:pt>
                <c:pt idx="73">
                  <c:v>0.4793410180808364</c:v>
                </c:pt>
                <c:pt idx="74">
                  <c:v>0.47640246185562024</c:v>
                </c:pt>
                <c:pt idx="75">
                  <c:v>0.47346390563040408</c:v>
                </c:pt>
                <c:pt idx="76">
                  <c:v>0.47052534940518786</c:v>
                </c:pt>
                <c:pt idx="77">
                  <c:v>0.46758679317997176</c:v>
                </c:pt>
                <c:pt idx="78">
                  <c:v>0.46464823695475554</c:v>
                </c:pt>
                <c:pt idx="79">
                  <c:v>0.46170968072953938</c:v>
                </c:pt>
                <c:pt idx="80">
                  <c:v>0.45877112450432322</c:v>
                </c:pt>
                <c:pt idx="81">
                  <c:v>0.45583256827910701</c:v>
                </c:pt>
                <c:pt idx="82">
                  <c:v>0.4528940120538909</c:v>
                </c:pt>
                <c:pt idx="83">
                  <c:v>0.44995545582867469</c:v>
                </c:pt>
                <c:pt idx="84">
                  <c:v>0.44701689960345853</c:v>
                </c:pt>
                <c:pt idx="85">
                  <c:v>0.44407834337824237</c:v>
                </c:pt>
                <c:pt idx="86">
                  <c:v>0.44113978715302621</c:v>
                </c:pt>
                <c:pt idx="87">
                  <c:v>0.43820123092781005</c:v>
                </c:pt>
                <c:pt idx="88">
                  <c:v>0.43526267470259383</c:v>
                </c:pt>
                <c:pt idx="89">
                  <c:v>0.43232411847737767</c:v>
                </c:pt>
                <c:pt idx="90">
                  <c:v>0.42938556225216151</c:v>
                </c:pt>
                <c:pt idx="91">
                  <c:v>0.42644700602694535</c:v>
                </c:pt>
                <c:pt idx="92">
                  <c:v>0.42350844980172919</c:v>
                </c:pt>
                <c:pt idx="93">
                  <c:v>0.42056989357651303</c:v>
                </c:pt>
                <c:pt idx="94">
                  <c:v>0.41763133735129682</c:v>
                </c:pt>
                <c:pt idx="95">
                  <c:v>0.41469278112608066</c:v>
                </c:pt>
                <c:pt idx="96">
                  <c:v>0.4117542249008645</c:v>
                </c:pt>
                <c:pt idx="97">
                  <c:v>0.40881566867564834</c:v>
                </c:pt>
                <c:pt idx="98">
                  <c:v>0.40587711245043218</c:v>
                </c:pt>
                <c:pt idx="99">
                  <c:v>0.40293855622521602</c:v>
                </c:pt>
                <c:pt idx="100">
                  <c:v>0.3999999999999998</c:v>
                </c:pt>
              </c:numCache>
            </c:numRef>
          </c:xVal>
          <c:yVal>
            <c:numRef>
              <c:f>Carnot!$AA$6:$AA$106</c:f>
              <c:numCache>
                <c:formatCode>0.000</c:formatCode>
                <c:ptCount val="101"/>
                <c:pt idx="0">
                  <c:v>1.1961988757597282</c:v>
                </c:pt>
                <c:pt idx="1">
                  <c:v>1.2046901956193035</c:v>
                </c:pt>
                <c:pt idx="2">
                  <c:v>1.2132783700737364</c:v>
                </c:pt>
                <c:pt idx="3">
                  <c:v>1.2219649246824553</c:v>
                </c:pt>
                <c:pt idx="4">
                  <c:v>1.2307514157193249</c:v>
                </c:pt>
                <c:pt idx="5">
                  <c:v>1.2396394309267924</c:v>
                </c:pt>
                <c:pt idx="6">
                  <c:v>1.2486305902919077</c:v>
                </c:pt>
                <c:pt idx="7">
                  <c:v>1.2577265468449619</c:v>
                </c:pt>
                <c:pt idx="8">
                  <c:v>1.2669289874814942</c:v>
                </c:pt>
                <c:pt idx="9">
                  <c:v>1.2762396338084634</c:v>
                </c:pt>
                <c:pt idx="10">
                  <c:v>1.2856602430154078</c:v>
                </c:pt>
                <c:pt idx="11">
                  <c:v>1.2951926087714354</c:v>
                </c:pt>
                <c:pt idx="12">
                  <c:v>1.3048385621489376</c:v>
                </c:pt>
                <c:pt idx="13">
                  <c:v>1.3145999725749464</c:v>
                </c:pt>
                <c:pt idx="14">
                  <c:v>1.3244787488110834</c:v>
                </c:pt>
                <c:pt idx="15">
                  <c:v>1.3344768399631008</c:v>
                </c:pt>
                <c:pt idx="16">
                  <c:v>1.3445962365210444</c:v>
                </c:pt>
                <c:pt idx="17">
                  <c:v>1.3548389714311071</c:v>
                </c:pt>
                <c:pt idx="18">
                  <c:v>1.3652071212002972</c:v>
                </c:pt>
                <c:pt idx="19">
                  <c:v>1.3757028070350759</c:v>
                </c:pt>
                <c:pt idx="20">
                  <c:v>1.3863281960151688</c:v>
                </c:pt>
                <c:pt idx="21">
                  <c:v>1.3970855023038151</c:v>
                </c:pt>
                <c:pt idx="22">
                  <c:v>1.4079769883957522</c:v>
                </c:pt>
                <c:pt idx="23">
                  <c:v>1.4190049664043025</c:v>
                </c:pt>
                <c:pt idx="24">
                  <c:v>1.4301717993889733</c:v>
                </c:pt>
                <c:pt idx="25">
                  <c:v>1.4414799027250444</c:v>
                </c:pt>
                <c:pt idx="26">
                  <c:v>1.4529317455166813</c:v>
                </c:pt>
                <c:pt idx="27">
                  <c:v>1.4645298520551613</c:v>
                </c:pt>
                <c:pt idx="28">
                  <c:v>1.4762768033238964</c:v>
                </c:pt>
                <c:pt idx="29">
                  <c:v>1.4881752385519667</c:v>
                </c:pt>
                <c:pt idx="30">
                  <c:v>1.5002278568179854</c:v>
                </c:pt>
                <c:pt idx="31">
                  <c:v>1.5124374187061749</c:v>
                </c:pt>
                <c:pt idx="32">
                  <c:v>1.5248067480166183</c:v>
                </c:pt>
                <c:pt idx="33">
                  <c:v>1.5373387335317374</c:v>
                </c:pt>
                <c:pt idx="34">
                  <c:v>1.5500363308411262</c:v>
                </c:pt>
                <c:pt idx="35">
                  <c:v>1.5629025642269778</c:v>
                </c:pt>
                <c:pt idx="36">
                  <c:v>1.5759405286124228</c:v>
                </c:pt>
                <c:pt idx="37">
                  <c:v>1.5891533915752045</c:v>
                </c:pt>
                <c:pt idx="38">
                  <c:v>1.6025443954292351</c:v>
                </c:pt>
                <c:pt idx="39">
                  <c:v>1.6161168593766573</c:v>
                </c:pt>
                <c:pt idx="40">
                  <c:v>1.6298741817331959</c:v>
                </c:pt>
                <c:pt idx="41">
                  <c:v>1.6438198422296599</c:v>
                </c:pt>
                <c:pt idx="42">
                  <c:v>1.6579574043926302</c:v>
                </c:pt>
                <c:pt idx="43">
                  <c:v>1.6722905180074659</c:v>
                </c:pt>
                <c:pt idx="44">
                  <c:v>1.6868229216669222</c:v>
                </c:pt>
                <c:pt idx="45">
                  <c:v>1.7015584454088333</c:v>
                </c:pt>
                <c:pt idx="46">
                  <c:v>1.7165010134464354</c:v>
                </c:pt>
                <c:pt idx="47">
                  <c:v>1.731654646995114</c:v>
                </c:pt>
                <c:pt idx="48">
                  <c:v>1.7470234671994986</c:v>
                </c:pt>
                <c:pt idx="49">
                  <c:v>1.7626116981650288</c:v>
                </c:pt>
                <c:pt idx="50">
                  <c:v>1.7784236700982978</c:v>
                </c:pt>
                <c:pt idx="51">
                  <c:v>1.7944638225606939</c:v>
                </c:pt>
                <c:pt idx="52">
                  <c:v>1.8107367078400618</c:v>
                </c:pt>
                <c:pt idx="53">
                  <c:v>1.8272469944453313</c:v>
                </c:pt>
                <c:pt idx="54">
                  <c:v>1.843999470729307</c:v>
                </c:pt>
                <c:pt idx="55">
                  <c:v>1.8609990486450396</c:v>
                </c:pt>
                <c:pt idx="56">
                  <c:v>1.878250767641497</c:v>
                </c:pt>
                <c:pt idx="57">
                  <c:v>1.8957597987044872</c:v>
                </c:pt>
                <c:pt idx="58">
                  <c:v>1.9135314485491028</c:v>
                </c:pt>
                <c:pt idx="59">
                  <c:v>1.9315711639702728</c:v>
                </c:pt>
                <c:pt idx="60">
                  <c:v>1.94988453635829</c:v>
                </c:pt>
                <c:pt idx="61">
                  <c:v>1.9684773063865715</c:v>
                </c:pt>
                <c:pt idx="62">
                  <c:v>1.98735536887925</c:v>
                </c:pt>
                <c:pt idx="63">
                  <c:v>2.0065247778665554</c:v>
                </c:pt>
                <c:pt idx="64">
                  <c:v>2.0259917518363864</c:v>
                </c:pt>
                <c:pt idx="65">
                  <c:v>2.0457626791908776</c:v>
                </c:pt>
                <c:pt idx="66">
                  <c:v>2.065844123917211</c:v>
                </c:pt>
                <c:pt idx="67">
                  <c:v>2.086242831482398</c:v>
                </c:pt>
                <c:pt idx="68">
                  <c:v>2.1069657349622863</c:v>
                </c:pt>
                <c:pt idx="69">
                  <c:v>2.1280199614155375</c:v>
                </c:pt>
                <c:pt idx="70">
                  <c:v>2.1494128385139097</c:v>
                </c:pt>
                <c:pt idx="71">
                  <c:v>2.1711519014407812</c:v>
                </c:pt>
                <c:pt idx="72">
                  <c:v>2.1932449000704439</c:v>
                </c:pt>
                <c:pt idx="73">
                  <c:v>2.2156998064414259</c:v>
                </c:pt>
                <c:pt idx="74">
                  <c:v>2.2385248225377379</c:v>
                </c:pt>
                <c:pt idx="75">
                  <c:v>2.261728388392759</c:v>
                </c:pt>
                <c:pt idx="76">
                  <c:v>2.2853191905312173</c:v>
                </c:pt>
                <c:pt idx="77">
                  <c:v>2.309306170765602</c:v>
                </c:pt>
                <c:pt idx="78">
                  <c:v>2.3336985353642303</c:v>
                </c:pt>
                <c:pt idx="79">
                  <c:v>2.3585057646091214</c:v>
                </c:pt>
                <c:pt idx="80">
                  <c:v>2.3837376227628937</c:v>
                </c:pt>
                <c:pt idx="81">
                  <c:v>2.4094041684649161</c:v>
                </c:pt>
                <c:pt idx="82">
                  <c:v>2.4355157655781179</c:v>
                </c:pt>
                <c:pt idx="83">
                  <c:v>2.4620830945090857</c:v>
                </c:pt>
                <c:pt idx="84">
                  <c:v>2.4891171640253287</c:v>
                </c:pt>
                <c:pt idx="85">
                  <c:v>2.516629323595009</c:v>
                </c:pt>
                <c:pt idx="86">
                  <c:v>2.5446312762758705</c:v>
                </c:pt>
                <c:pt idx="87">
                  <c:v>2.5731350921816598</c:v>
                </c:pt>
                <c:pt idx="88">
                  <c:v>2.6021532225560047</c:v>
                </c:pt>
                <c:pt idx="89">
                  <c:v>2.6316985144854756</c:v>
                </c:pt>
                <c:pt idx="90">
                  <c:v>2.6617842262854357</c:v>
                </c:pt>
                <c:pt idx="91">
                  <c:v>2.6924240435943125</c:v>
                </c:pt>
                <c:pt idx="92">
                  <c:v>2.7236320962140561</c:v>
                </c:pt>
                <c:pt idx="93">
                  <c:v>2.7554229757368502</c:v>
                </c:pt>
                <c:pt idx="94">
                  <c:v>2.7878117540005936</c:v>
                </c:pt>
                <c:pt idx="95">
                  <c:v>2.8208140024182651</c:v>
                </c:pt>
                <c:pt idx="96">
                  <c:v>2.8544458122291312</c:v>
                </c:pt>
                <c:pt idx="97">
                  <c:v>2.8887238157226744</c:v>
                </c:pt>
                <c:pt idx="98">
                  <c:v>2.9236652084894081</c:v>
                </c:pt>
                <c:pt idx="99">
                  <c:v>2.9592877727560953</c:v>
                </c:pt>
                <c:pt idx="100">
                  <c:v>2.9956099018666236</c:v>
                </c:pt>
              </c:numCache>
            </c:numRef>
          </c:yVal>
        </c:ser>
        <c:axId val="81882112"/>
        <c:axId val="81901056"/>
      </c:scatterChart>
      <c:valAx>
        <c:axId val="8188211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81901056"/>
        <c:crosses val="autoZero"/>
        <c:crossBetween val="midCat"/>
      </c:valAx>
      <c:valAx>
        <c:axId val="81901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1882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76"/>
          <c:w val="0.27877995642701525"/>
          <c:h val="0.35825484667314061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0</xdr:row>
      <xdr:rowOff>175260</xdr:rowOff>
    </xdr:from>
    <xdr:to>
      <xdr:col>6</xdr:col>
      <xdr:colOff>838200</xdr:colOff>
      <xdr:row>4</xdr:row>
      <xdr:rowOff>241149</xdr:rowOff>
    </xdr:to>
    <xdr:pic>
      <xdr:nvPicPr>
        <xdr:cNvPr id="3" name="Picture 2" descr="https://upload.wikimedia.org/wikipedia/commons/8/80/Sadi_Carnot.jpe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75260"/>
          <a:ext cx="838200" cy="980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it-IT" sz="1000"/>
            <a:t>Nicolas Léonard Sadi Carnot </a:t>
          </a:r>
        </a:p>
        <a:p>
          <a:r>
            <a:rPr lang="it-IT" sz="1000"/>
            <a:t>(1796-1832)</a:t>
          </a:r>
          <a:endParaRPr lang="en-GB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06"/>
  <sheetViews>
    <sheetView tabSelected="1" zoomScaleNormal="100" workbookViewId="0">
      <selection activeCell="H30" sqref="H30"/>
    </sheetView>
  </sheetViews>
  <sheetFormatPr defaultRowHeight="14.4"/>
  <cols>
    <col min="1" max="1" width="4.77734375" customWidth="1"/>
    <col min="7" max="7" width="16.88671875" customWidth="1"/>
    <col min="19" max="20" width="7.44140625" customWidth="1"/>
    <col min="21" max="21" width="6.5546875" bestFit="1" customWidth="1"/>
    <col min="22" max="22" width="7.5546875" bestFit="1" customWidth="1"/>
    <col min="23" max="23" width="5.6640625" bestFit="1" customWidth="1"/>
    <col min="24" max="24" width="7.5546875" bestFit="1" customWidth="1"/>
    <col min="25" max="25" width="5.6640625" bestFit="1" customWidth="1"/>
    <col min="26" max="26" width="7.5546875" bestFit="1" customWidth="1"/>
    <col min="27" max="27" width="6.5546875" bestFit="1" customWidth="1"/>
    <col min="28" max="28" width="7.5546875" bestFit="1" customWidth="1"/>
  </cols>
  <sheetData>
    <row r="2" spans="2:28">
      <c r="B2" s="1" t="s">
        <v>0</v>
      </c>
    </row>
    <row r="3" spans="2:28">
      <c r="B3" t="s">
        <v>43</v>
      </c>
      <c r="U3" t="s">
        <v>34</v>
      </c>
      <c r="W3" t="s">
        <v>35</v>
      </c>
      <c r="Y3" t="s">
        <v>36</v>
      </c>
      <c r="AA3" t="s">
        <v>37</v>
      </c>
    </row>
    <row r="4" spans="2:28" ht="28.8" customHeight="1">
      <c r="U4" s="18" t="s">
        <v>28</v>
      </c>
      <c r="V4" s="18"/>
      <c r="W4" s="18" t="s">
        <v>31</v>
      </c>
      <c r="X4" s="18"/>
      <c r="Y4" s="18" t="s">
        <v>32</v>
      </c>
      <c r="Z4" s="18"/>
      <c r="AA4" s="18" t="s">
        <v>33</v>
      </c>
      <c r="AB4" s="18"/>
    </row>
    <row r="5" spans="2:28" ht="27" customHeight="1">
      <c r="B5" s="1" t="s">
        <v>4</v>
      </c>
      <c r="T5" s="11" t="s">
        <v>38</v>
      </c>
      <c r="U5" s="9" t="s">
        <v>29</v>
      </c>
      <c r="V5" s="9" t="s">
        <v>30</v>
      </c>
      <c r="W5" s="9" t="s">
        <v>29</v>
      </c>
      <c r="X5" s="9" t="s">
        <v>30</v>
      </c>
      <c r="Y5" s="9" t="s">
        <v>29</v>
      </c>
      <c r="Z5" s="9" t="s">
        <v>30</v>
      </c>
      <c r="AA5" s="9" t="s">
        <v>29</v>
      </c>
      <c r="AB5" s="9" t="s">
        <v>30</v>
      </c>
    </row>
    <row r="6" spans="2:28">
      <c r="B6" s="19" t="s">
        <v>1</v>
      </c>
      <c r="C6" s="19"/>
      <c r="D6" s="19"/>
      <c r="E6" s="19"/>
      <c r="F6" s="19"/>
      <c r="G6" s="19"/>
      <c r="H6" s="3">
        <v>150</v>
      </c>
      <c r="T6">
        <v>0</v>
      </c>
      <c r="U6" s="10">
        <f>C28</f>
        <v>2.9956099018666209</v>
      </c>
      <c r="V6" s="10">
        <f>C29</f>
        <v>0.4</v>
      </c>
      <c r="W6" s="10">
        <f>C30</f>
        <v>1.1982439607466482</v>
      </c>
      <c r="X6" s="10">
        <f>C31</f>
        <v>1</v>
      </c>
      <c r="Y6" s="10">
        <f>C32</f>
        <v>0.47847955030389128</v>
      </c>
      <c r="Z6" s="10">
        <f>C33</f>
        <v>1.7346390563040417</v>
      </c>
      <c r="AA6" s="10">
        <f>C34</f>
        <v>1.1961988757597282</v>
      </c>
      <c r="AB6" s="10">
        <f>C35</f>
        <v>0.6938556225216167</v>
      </c>
    </row>
    <row r="7" spans="2:28">
      <c r="B7" s="19" t="s">
        <v>2</v>
      </c>
      <c r="C7" s="19"/>
      <c r="D7" s="19"/>
      <c r="E7" s="19"/>
      <c r="F7" s="19"/>
      <c r="G7" s="19"/>
      <c r="H7" s="3">
        <v>20</v>
      </c>
      <c r="T7">
        <f>T6+0.01</f>
        <v>0.01</v>
      </c>
      <c r="U7" s="10">
        <f>$H$43*8.314*$C$40/(101325*V7/1000)</f>
        <v>2.9513398047946997</v>
      </c>
      <c r="V7" s="10">
        <f>$C$29+T7*($C$31-$C$29)</f>
        <v>0.40600000000000003</v>
      </c>
      <c r="W7" s="10">
        <f>$C$30*(($C$31/X7)^$H$44)</f>
        <v>1.1837151091024374</v>
      </c>
      <c r="X7" s="10">
        <f>$C$31+T7*($C$33-$C$31)</f>
        <v>1.0073463905630404</v>
      </c>
      <c r="Y7" s="10">
        <f>$H$43*8.314*$C$41/(101325*Z7/1000)</f>
        <v>0.48136775684496103</v>
      </c>
      <c r="Z7" s="10">
        <f>$C$33+T7*($C$35-$C$33)</f>
        <v>1.7242312219662175</v>
      </c>
      <c r="AA7" s="10">
        <f>$C$34*(($C$35/AB7)^$H$44)</f>
        <v>1.2046901956193035</v>
      </c>
      <c r="AB7" s="10">
        <f>$C$35+T7*($C$29-$C$35)</f>
        <v>0.69091706629640048</v>
      </c>
    </row>
    <row r="8" spans="2:28">
      <c r="B8" s="19" t="s">
        <v>40</v>
      </c>
      <c r="C8" s="19"/>
      <c r="D8" s="19"/>
      <c r="E8" s="19"/>
      <c r="F8" s="19"/>
      <c r="G8" s="19"/>
      <c r="H8" s="23">
        <v>1</v>
      </c>
      <c r="T8">
        <f t="shared" ref="T8:T71" si="0">T7+0.01</f>
        <v>0.02</v>
      </c>
      <c r="U8" s="10">
        <f t="shared" ref="U8:U71" si="1">$H$43*8.314*$C$40/(101325*V8/1000)</f>
        <v>2.9083591280258454</v>
      </c>
      <c r="V8" s="10">
        <f t="shared" ref="V8:V71" si="2">$C$29+T8*($C$31-$C$29)</f>
        <v>0.41200000000000003</v>
      </c>
      <c r="W8" s="10">
        <f t="shared" ref="W8:W71" si="3">$C$30*(($C$31/X8)^$H$44)</f>
        <v>1.1694660833957624</v>
      </c>
      <c r="X8" s="10">
        <f t="shared" ref="X8:X71" si="4">$C$31+T8*($C$33-$C$31)</f>
        <v>1.0146927811260809</v>
      </c>
      <c r="Y8" s="10">
        <f t="shared" ref="Y8:Y71" si="5">$H$43*8.314*$C$41/(101325*Z8/1000)</f>
        <v>0.48429104281770374</v>
      </c>
      <c r="Z8" s="10">
        <f t="shared" ref="Z8:Z71" si="6">$C$33+T8*($C$35-$C$33)</f>
        <v>1.7138233876283933</v>
      </c>
      <c r="AA8" s="10">
        <f t="shared" ref="AA8:AA71" si="7">$C$34*(($C$35/AB8)^$H$44)</f>
        <v>1.2132783700737364</v>
      </c>
      <c r="AB8" s="10">
        <f t="shared" ref="AB8:AB71" si="8">$C$35+T8*($C$29-$C$35)</f>
        <v>0.68797851007118438</v>
      </c>
    </row>
    <row r="9" spans="2:28">
      <c r="B9" s="19" t="s">
        <v>42</v>
      </c>
      <c r="C9" s="19"/>
      <c r="D9" s="19"/>
      <c r="E9" s="19"/>
      <c r="F9" s="19"/>
      <c r="G9" s="19"/>
      <c r="H9" s="23">
        <v>0.4</v>
      </c>
      <c r="T9">
        <f t="shared" si="0"/>
        <v>0.03</v>
      </c>
      <c r="U9" s="10">
        <f t="shared" si="1"/>
        <v>2.8666123462838469</v>
      </c>
      <c r="V9" s="10">
        <f t="shared" si="2"/>
        <v>0.41800000000000004</v>
      </c>
      <c r="W9" s="10">
        <f t="shared" si="3"/>
        <v>1.155489526289069</v>
      </c>
      <c r="X9" s="10">
        <f t="shared" si="4"/>
        <v>1.0220391716891213</v>
      </c>
      <c r="Y9" s="10">
        <f t="shared" si="5"/>
        <v>0.48725005122595855</v>
      </c>
      <c r="Z9" s="10">
        <f t="shared" si="6"/>
        <v>1.703415553290569</v>
      </c>
      <c r="AA9" s="10">
        <f t="shared" si="7"/>
        <v>1.2219649246824553</v>
      </c>
      <c r="AB9" s="10">
        <f t="shared" si="8"/>
        <v>0.68503995384596816</v>
      </c>
    </row>
    <row r="10" spans="2:28">
      <c r="B10" s="19" t="s">
        <v>39</v>
      </c>
      <c r="C10" s="19"/>
      <c r="D10" s="19"/>
      <c r="E10" s="19"/>
      <c r="F10" s="19"/>
      <c r="G10" s="19"/>
      <c r="H10" s="23">
        <v>1</v>
      </c>
      <c r="T10">
        <f t="shared" si="0"/>
        <v>0.04</v>
      </c>
      <c r="U10" s="10">
        <f t="shared" si="1"/>
        <v>2.8260470772326607</v>
      </c>
      <c r="V10" s="10">
        <f t="shared" si="2"/>
        <v>0.42400000000000004</v>
      </c>
      <c r="W10" s="10">
        <f t="shared" si="3"/>
        <v>1.1417783248916515</v>
      </c>
      <c r="X10" s="10">
        <f t="shared" si="4"/>
        <v>1.0293855622521617</v>
      </c>
      <c r="Y10" s="10">
        <f t="shared" si="5"/>
        <v>0.49024544088513461</v>
      </c>
      <c r="Z10" s="10">
        <f t="shared" si="6"/>
        <v>1.6930077189527446</v>
      </c>
      <c r="AA10" s="10">
        <f t="shared" si="7"/>
        <v>1.2307514157193249</v>
      </c>
      <c r="AB10" s="10">
        <f t="shared" si="8"/>
        <v>0.68210139762075206</v>
      </c>
    </row>
    <row r="11" spans="2:28">
      <c r="B11" s="19" t="s">
        <v>23</v>
      </c>
      <c r="C11" s="19"/>
      <c r="D11" s="19"/>
      <c r="E11" s="19"/>
      <c r="F11" s="19"/>
      <c r="G11" s="19"/>
      <c r="H11" s="3">
        <v>3</v>
      </c>
      <c r="T11">
        <f t="shared" si="0"/>
        <v>0.05</v>
      </c>
      <c r="U11" s="10">
        <f t="shared" si="1"/>
        <v>2.7866138622015071</v>
      </c>
      <c r="V11" s="10">
        <f t="shared" si="2"/>
        <v>0.43000000000000005</v>
      </c>
      <c r="W11" s="10">
        <f t="shared" si="3"/>
        <v>1.1283256009673053</v>
      </c>
      <c r="X11" s="10">
        <f t="shared" si="4"/>
        <v>1.0367319528152021</v>
      </c>
      <c r="Y11" s="10">
        <f t="shared" si="5"/>
        <v>0.49327788691122809</v>
      </c>
      <c r="Z11" s="10">
        <f t="shared" si="6"/>
        <v>1.6825998846149204</v>
      </c>
      <c r="AA11" s="10">
        <f t="shared" si="7"/>
        <v>1.2396394309267924</v>
      </c>
      <c r="AB11" s="10">
        <f t="shared" si="8"/>
        <v>0.67916284139553584</v>
      </c>
    </row>
    <row r="12" spans="2:28">
      <c r="B12" s="19" t="s">
        <v>22</v>
      </c>
      <c r="C12" s="19"/>
      <c r="D12" s="19"/>
      <c r="E12" s="19"/>
      <c r="F12" s="19"/>
      <c r="G12" s="19"/>
      <c r="H12" s="3">
        <v>28.966000000000001</v>
      </c>
      <c r="T12">
        <f t="shared" si="0"/>
        <v>6.0000000000000005E-2</v>
      </c>
      <c r="U12" s="10">
        <f t="shared" si="1"/>
        <v>2.7482659650152481</v>
      </c>
      <c r="V12" s="10">
        <f t="shared" si="2"/>
        <v>0.43600000000000005</v>
      </c>
      <c r="W12" s="10">
        <f t="shared" si="3"/>
        <v>1.1151247016002366</v>
      </c>
      <c r="X12" s="10">
        <f t="shared" si="4"/>
        <v>1.0440783433782426</v>
      </c>
      <c r="Y12" s="10">
        <f t="shared" si="5"/>
        <v>0.49634808122810298</v>
      </c>
      <c r="Z12" s="10">
        <f t="shared" si="6"/>
        <v>1.6721920502770962</v>
      </c>
      <c r="AA12" s="10">
        <f t="shared" si="7"/>
        <v>1.2486305902919077</v>
      </c>
      <c r="AB12" s="10">
        <f t="shared" si="8"/>
        <v>0.67622428517031974</v>
      </c>
    </row>
    <row r="13" spans="2:28">
      <c r="T13">
        <f t="shared" si="0"/>
        <v>7.0000000000000007E-2</v>
      </c>
      <c r="U13" s="10">
        <f t="shared" si="1"/>
        <v>2.7109591872096113</v>
      </c>
      <c r="V13" s="10">
        <f t="shared" si="2"/>
        <v>0.442</v>
      </c>
      <c r="W13" s="10">
        <f t="shared" si="3"/>
        <v>1.1021691902947393</v>
      </c>
      <c r="X13" s="10">
        <f t="shared" si="4"/>
        <v>1.051424733941283</v>
      </c>
      <c r="Y13" s="10">
        <f t="shared" si="5"/>
        <v>0.49945673309383221</v>
      </c>
      <c r="Z13" s="10">
        <f t="shared" si="6"/>
        <v>1.6617842159392719</v>
      </c>
      <c r="AA13" s="10">
        <f t="shared" si="7"/>
        <v>1.2577265468449619</v>
      </c>
      <c r="AB13" s="10">
        <f t="shared" si="8"/>
        <v>0.67328572894510352</v>
      </c>
    </row>
    <row r="14" spans="2:28">
      <c r="B14" s="1" t="s">
        <v>5</v>
      </c>
      <c r="T14">
        <f t="shared" si="0"/>
        <v>0.08</v>
      </c>
      <c r="U14" s="10">
        <f t="shared" si="1"/>
        <v>2.6746516980951971</v>
      </c>
      <c r="V14" s="10">
        <f t="shared" si="2"/>
        <v>0.44800000000000001</v>
      </c>
      <c r="W14" s="10">
        <f t="shared" si="3"/>
        <v>1.0894528384856215</v>
      </c>
      <c r="X14" s="10">
        <f t="shared" si="4"/>
        <v>1.0587711245043234</v>
      </c>
      <c r="Y14" s="10">
        <f t="shared" si="5"/>
        <v>0.50260456964694467</v>
      </c>
      <c r="Z14" s="10">
        <f t="shared" si="6"/>
        <v>1.6513763816014477</v>
      </c>
      <c r="AA14" s="10">
        <f t="shared" si="7"/>
        <v>1.2669289874814942</v>
      </c>
      <c r="AB14" s="10">
        <f t="shared" si="8"/>
        <v>0.67034717271988731</v>
      </c>
    </row>
    <row r="15" spans="2:28">
      <c r="B15" s="19" t="s">
        <v>25</v>
      </c>
      <c r="C15" s="19"/>
      <c r="D15" s="19"/>
      <c r="E15" s="19"/>
      <c r="F15" s="19"/>
      <c r="G15" s="19"/>
      <c r="H15" s="7">
        <f>H43*8.314*C40*LN(C31/C29)/1000</f>
        <v>0.11124875385801042</v>
      </c>
      <c r="T15">
        <f t="shared" si="0"/>
        <v>0.09</v>
      </c>
      <c r="U15" s="10">
        <f t="shared" si="1"/>
        <v>2.6393038782965821</v>
      </c>
      <c r="V15" s="10">
        <f t="shared" si="2"/>
        <v>0.45400000000000001</v>
      </c>
      <c r="W15" s="10">
        <f t="shared" si="3"/>
        <v>1.0769696174377241</v>
      </c>
      <c r="X15" s="10">
        <f t="shared" si="4"/>
        <v>1.0661175150673639</v>
      </c>
      <c r="Y15" s="10">
        <f t="shared" si="5"/>
        <v>0.50579233647345789</v>
      </c>
      <c r="Z15" s="10">
        <f t="shared" si="6"/>
        <v>1.6409685472636235</v>
      </c>
      <c r="AA15" s="10">
        <f t="shared" si="7"/>
        <v>1.2762396338084634</v>
      </c>
      <c r="AB15" s="10">
        <f t="shared" si="8"/>
        <v>0.6674086164946712</v>
      </c>
    </row>
    <row r="16" spans="2:28">
      <c r="B16" s="19" t="s">
        <v>26</v>
      </c>
      <c r="C16" s="19"/>
      <c r="D16" s="19"/>
      <c r="E16" s="19"/>
      <c r="F16" s="19"/>
      <c r="G16" s="19"/>
      <c r="H16" s="7">
        <f>H43*8.314*C41*LN(C33/C35)/1000</f>
        <v>7.7058829504484769E-2</v>
      </c>
      <c r="T16">
        <f t="shared" si="0"/>
        <v>9.9999999999999992E-2</v>
      </c>
      <c r="U16" s="10">
        <f t="shared" si="1"/>
        <v>2.6048781755361921</v>
      </c>
      <c r="V16" s="10">
        <f t="shared" si="2"/>
        <v>0.46</v>
      </c>
      <c r="W16" s="10">
        <f t="shared" si="3"/>
        <v>1.0647136905141734</v>
      </c>
      <c r="X16" s="10">
        <f t="shared" si="4"/>
        <v>1.0734639056304043</v>
      </c>
      <c r="Y16" s="10">
        <f t="shared" si="5"/>
        <v>0.50902079819562895</v>
      </c>
      <c r="Z16" s="10">
        <f t="shared" si="6"/>
        <v>1.6305607129257993</v>
      </c>
      <c r="AA16" s="10">
        <f t="shared" si="7"/>
        <v>1.2856602430154078</v>
      </c>
      <c r="AB16" s="10">
        <f t="shared" si="8"/>
        <v>0.66447006026945499</v>
      </c>
    </row>
    <row r="17" spans="1:28">
      <c r="B17" s="19" t="s">
        <v>27</v>
      </c>
      <c r="C17" s="19"/>
      <c r="D17" s="19"/>
      <c r="E17" s="19"/>
      <c r="F17" s="19"/>
      <c r="G17" s="19"/>
      <c r="H17" s="7">
        <f>H43*8.314*(C40-C41)*LN(H10/H9)/1000</f>
        <v>3.4189924353525664E-2</v>
      </c>
      <c r="T17">
        <f t="shared" si="0"/>
        <v>0.10999999999999999</v>
      </c>
      <c r="U17" s="10">
        <f t="shared" si="1"/>
        <v>2.5713389715593307</v>
      </c>
      <c r="V17" s="10">
        <f t="shared" si="2"/>
        <v>0.46600000000000003</v>
      </c>
      <c r="W17" s="10">
        <f t="shared" si="3"/>
        <v>1.0526794057941897</v>
      </c>
      <c r="X17" s="10">
        <f t="shared" si="4"/>
        <v>1.0808102961934445</v>
      </c>
      <c r="Y17" s="10">
        <f t="shared" si="5"/>
        <v>0.5122907390833954</v>
      </c>
      <c r="Z17" s="10">
        <f t="shared" si="6"/>
        <v>1.6201528785879749</v>
      </c>
      <c r="AA17" s="10">
        <f t="shared" si="7"/>
        <v>1.2951926087714354</v>
      </c>
      <c r="AB17" s="10">
        <f t="shared" si="8"/>
        <v>0.66153150404423888</v>
      </c>
    </row>
    <row r="18" spans="1:28">
      <c r="B18" s="19" t="s">
        <v>8</v>
      </c>
      <c r="C18" s="19"/>
      <c r="D18" s="19"/>
      <c r="E18" s="19"/>
      <c r="F18" s="19"/>
      <c r="G18" s="19"/>
      <c r="H18" s="7">
        <f>H43*8.314*LN(H10/H9)</f>
        <v>0.26299941810404354</v>
      </c>
      <c r="T18">
        <f t="shared" si="0"/>
        <v>0.11999999999999998</v>
      </c>
      <c r="U18" s="10">
        <f t="shared" si="1"/>
        <v>2.538652459209001</v>
      </c>
      <c r="V18" s="10">
        <f t="shared" si="2"/>
        <v>0.47199999999999998</v>
      </c>
      <c r="W18" s="10">
        <f t="shared" si="3"/>
        <v>1.0408612890224014</v>
      </c>
      <c r="X18" s="10">
        <f t="shared" si="4"/>
        <v>1.0881566867564849</v>
      </c>
      <c r="Y18" s="10">
        <f t="shared" si="5"/>
        <v>0.51560296368953806</v>
      </c>
      <c r="Z18" s="10">
        <f t="shared" si="6"/>
        <v>1.6097450442501506</v>
      </c>
      <c r="AA18" s="10">
        <f t="shared" si="7"/>
        <v>1.3048385621489376</v>
      </c>
      <c r="AB18" s="10">
        <f t="shared" si="8"/>
        <v>0.65859294781902267</v>
      </c>
    </row>
    <row r="19" spans="1:28">
      <c r="B19" s="19" t="s">
        <v>6</v>
      </c>
      <c r="C19" s="19"/>
      <c r="D19" s="19"/>
      <c r="E19" s="19"/>
      <c r="F19" s="19"/>
      <c r="G19" s="19"/>
      <c r="H19" s="7">
        <f>H17/H15</f>
        <v>0.30732860520094568</v>
      </c>
      <c r="T19">
        <f t="shared" si="0"/>
        <v>0.12999999999999998</v>
      </c>
      <c r="U19" s="10">
        <f t="shared" si="1"/>
        <v>2.5067865287586786</v>
      </c>
      <c r="V19" s="10">
        <f t="shared" si="2"/>
        <v>0.47799999999999998</v>
      </c>
      <c r="W19" s="10">
        <f t="shared" si="3"/>
        <v>1.0292540368726633</v>
      </c>
      <c r="X19" s="10">
        <f t="shared" si="4"/>
        <v>1.0955030773195253</v>
      </c>
      <c r="Y19" s="10">
        <f t="shared" si="5"/>
        <v>0.51895829750964351</v>
      </c>
      <c r="Z19" s="10">
        <f t="shared" si="6"/>
        <v>1.5993372099123264</v>
      </c>
      <c r="AA19" s="10">
        <f t="shared" si="7"/>
        <v>1.3145999725749464</v>
      </c>
      <c r="AB19" s="10">
        <f t="shared" si="8"/>
        <v>0.65565439159380656</v>
      </c>
    </row>
    <row r="20" spans="1:28">
      <c r="H20" s="8"/>
      <c r="T20">
        <f t="shared" si="0"/>
        <v>0.13999999999999999</v>
      </c>
      <c r="U20" s="10">
        <f t="shared" si="1"/>
        <v>2.475710662699687</v>
      </c>
      <c r="V20" s="10">
        <f t="shared" si="2"/>
        <v>0.48399999999999999</v>
      </c>
      <c r="W20" s="10">
        <f t="shared" si="3"/>
        <v>1.0178525105103478</v>
      </c>
      <c r="X20" s="10">
        <f t="shared" si="4"/>
        <v>1.1028494678825658</v>
      </c>
      <c r="Y20" s="10">
        <f t="shared" si="5"/>
        <v>0.52235758766800355</v>
      </c>
      <c r="Z20" s="10">
        <f t="shared" si="6"/>
        <v>1.5889293755745022</v>
      </c>
      <c r="AA20" s="10">
        <f t="shared" si="7"/>
        <v>1.3244787488110834</v>
      </c>
      <c r="AB20" s="10">
        <f t="shared" si="8"/>
        <v>0.65271583536859035</v>
      </c>
    </row>
    <row r="21" spans="1:28">
      <c r="B21" s="20" t="s">
        <v>7</v>
      </c>
      <c r="C21" s="20"/>
      <c r="D21" s="20"/>
      <c r="E21" s="20"/>
      <c r="F21" s="20"/>
      <c r="G21" s="20"/>
      <c r="H21" s="7">
        <f>1-(C41/C40)</f>
        <v>0.30732860520094563</v>
      </c>
      <c r="T21">
        <f t="shared" si="0"/>
        <v>0.15</v>
      </c>
      <c r="U21" s="10">
        <f t="shared" si="1"/>
        <v>2.4453958382584657</v>
      </c>
      <c r="V21" s="10">
        <f t="shared" si="2"/>
        <v>0.49</v>
      </c>
      <c r="W21" s="10">
        <f t="shared" si="3"/>
        <v>1.0066517294380031</v>
      </c>
      <c r="X21" s="10">
        <f t="shared" si="4"/>
        <v>1.1101958584456062</v>
      </c>
      <c r="Y21" s="10">
        <f t="shared" si="5"/>
        <v>0.52580170363064982</v>
      </c>
      <c r="Z21" s="10">
        <f t="shared" si="6"/>
        <v>1.578521541236678</v>
      </c>
      <c r="AA21" s="10">
        <f t="shared" si="7"/>
        <v>1.3344768399631008</v>
      </c>
      <c r="AB21" s="10">
        <f t="shared" si="8"/>
        <v>0.64977727914337424</v>
      </c>
    </row>
    <row r="22" spans="1:28">
      <c r="T22">
        <f t="shared" si="0"/>
        <v>0.16</v>
      </c>
      <c r="U22" s="10">
        <f t="shared" si="1"/>
        <v>2.4158144369892103</v>
      </c>
      <c r="V22" s="10">
        <f t="shared" si="2"/>
        <v>0.496</v>
      </c>
      <c r="W22" s="10">
        <f t="shared" si="3"/>
        <v>0.99564686561013083</v>
      </c>
      <c r="X22" s="10">
        <f t="shared" si="4"/>
        <v>1.1175422490086466</v>
      </c>
      <c r="Y22" s="10">
        <f t="shared" si="5"/>
        <v>0.52929153794678241</v>
      </c>
      <c r="Z22" s="10">
        <f t="shared" si="6"/>
        <v>1.5681137068988538</v>
      </c>
      <c r="AA22" s="10">
        <f t="shared" si="7"/>
        <v>1.3445962365210444</v>
      </c>
      <c r="AB22" s="10">
        <f t="shared" si="8"/>
        <v>0.64683872291815803</v>
      </c>
    </row>
    <row r="23" spans="1:28">
      <c r="D23" s="6" t="s">
        <v>17</v>
      </c>
      <c r="T23">
        <f t="shared" si="0"/>
        <v>0.17</v>
      </c>
      <c r="U23" s="10">
        <f t="shared" si="1"/>
        <v>2.386940160849897</v>
      </c>
      <c r="V23" s="10">
        <f t="shared" si="2"/>
        <v>0.502</v>
      </c>
      <c r="W23" s="10">
        <f t="shared" si="3"/>
        <v>0.98483323780363374</v>
      </c>
      <c r="X23" s="10">
        <f t="shared" si="4"/>
        <v>1.1248886395716871</v>
      </c>
      <c r="Y23" s="10">
        <f t="shared" si="5"/>
        <v>0.53282800701992339</v>
      </c>
      <c r="Z23" s="10">
        <f t="shared" si="6"/>
        <v>1.5577058725610295</v>
      </c>
      <c r="AA23" s="10">
        <f t="shared" si="7"/>
        <v>1.3548389714311071</v>
      </c>
      <c r="AB23" s="10">
        <f t="shared" si="8"/>
        <v>0.64390016669294181</v>
      </c>
    </row>
    <row r="24" spans="1:28">
      <c r="D24" s="6" t="s">
        <v>18</v>
      </c>
      <c r="T24">
        <f t="shared" si="0"/>
        <v>0.18000000000000002</v>
      </c>
      <c r="U24" s="10">
        <f t="shared" si="1"/>
        <v>2.3587479542256857</v>
      </c>
      <c r="V24" s="10">
        <f t="shared" si="2"/>
        <v>0.50800000000000001</v>
      </c>
      <c r="W24" s="10">
        <f t="shared" si="3"/>
        <v>0.97420630623124671</v>
      </c>
      <c r="X24" s="10">
        <f t="shared" si="4"/>
        <v>1.1322350301347275</v>
      </c>
      <c r="Y24" s="10">
        <f t="shared" si="5"/>
        <v>0.53641205191019203</v>
      </c>
      <c r="Z24" s="10">
        <f t="shared" si="6"/>
        <v>1.5472980382232051</v>
      </c>
      <c r="AA24" s="10">
        <f t="shared" si="7"/>
        <v>1.3652071212002972</v>
      </c>
      <c r="AB24" s="10">
        <f t="shared" si="8"/>
        <v>0.64096161046772571</v>
      </c>
    </row>
    <row r="25" spans="1:28">
      <c r="T25">
        <f t="shared" si="0"/>
        <v>0.19000000000000003</v>
      </c>
      <c r="U25" s="10">
        <f t="shared" si="1"/>
        <v>2.3312139314137124</v>
      </c>
      <c r="V25" s="10">
        <f t="shared" si="2"/>
        <v>0.51400000000000001</v>
      </c>
      <c r="W25" s="10">
        <f t="shared" si="3"/>
        <v>0.96376166738596591</v>
      </c>
      <c r="X25" s="10">
        <f t="shared" si="4"/>
        <v>1.1395814206977679</v>
      </c>
      <c r="Y25" s="10">
        <f t="shared" si="5"/>
        <v>0.54004463916917755</v>
      </c>
      <c r="Z25" s="10">
        <f t="shared" si="6"/>
        <v>1.5368902038853809</v>
      </c>
      <c r="AA25" s="10">
        <f t="shared" si="7"/>
        <v>1.3757028070350759</v>
      </c>
      <c r="AB25" s="10">
        <f t="shared" si="8"/>
        <v>0.63802305424250949</v>
      </c>
    </row>
    <row r="26" spans="1:28">
      <c r="T26">
        <f t="shared" si="0"/>
        <v>0.20000000000000004</v>
      </c>
      <c r="U26" s="10">
        <f t="shared" si="1"/>
        <v>2.3043153091281696</v>
      </c>
      <c r="V26" s="10">
        <f t="shared" si="2"/>
        <v>0.52</v>
      </c>
      <c r="W26" s="10">
        <f t="shared" si="3"/>
        <v>0.95349504910515714</v>
      </c>
      <c r="X26" s="10">
        <f t="shared" si="4"/>
        <v>1.1469278112608083</v>
      </c>
      <c r="Y26" s="10">
        <f t="shared" si="5"/>
        <v>0.54372676170896739</v>
      </c>
      <c r="Z26" s="10">
        <f t="shared" si="6"/>
        <v>1.5264823695475567</v>
      </c>
      <c r="AA26" s="10">
        <f t="shared" si="7"/>
        <v>1.3863281960151688</v>
      </c>
      <c r="AB26" s="10">
        <f t="shared" si="8"/>
        <v>0.63508449801729339</v>
      </c>
    </row>
    <row r="27" spans="1:28">
      <c r="B27" s="1" t="s">
        <v>41</v>
      </c>
      <c r="T27">
        <f t="shared" si="0"/>
        <v>0.21000000000000005</v>
      </c>
      <c r="U27" s="10">
        <f t="shared" si="1"/>
        <v>2.2780303436248066</v>
      </c>
      <c r="V27" s="10">
        <f t="shared" si="2"/>
        <v>0.52600000000000002</v>
      </c>
      <c r="W27" s="10">
        <f t="shared" si="3"/>
        <v>0.94340230584364804</v>
      </c>
      <c r="X27" s="10">
        <f t="shared" si="4"/>
        <v>1.1542742018238488</v>
      </c>
      <c r="Y27" s="10">
        <f t="shared" si="5"/>
        <v>0.54745943970696942</v>
      </c>
      <c r="Z27" s="10">
        <f t="shared" si="6"/>
        <v>1.5160745352097325</v>
      </c>
      <c r="AA27" s="10">
        <f t="shared" si="7"/>
        <v>1.3970855023038151</v>
      </c>
      <c r="AB27" s="10">
        <f t="shared" si="8"/>
        <v>0.63214594179207717</v>
      </c>
    </row>
    <row r="28" spans="1:28">
      <c r="A28" s="5"/>
      <c r="B28" s="12" t="s">
        <v>9</v>
      </c>
      <c r="C28" s="22">
        <f>(H43*8.314*C40/(H9/1000))/101325</f>
        <v>2.9956099018666209</v>
      </c>
      <c r="T28">
        <f t="shared" si="0"/>
        <v>0.22000000000000006</v>
      </c>
      <c r="U28" s="10">
        <f t="shared" si="1"/>
        <v>2.2523382720801655</v>
      </c>
      <c r="V28" s="10">
        <f t="shared" si="2"/>
        <v>0.53200000000000003</v>
      </c>
      <c r="W28" s="10">
        <f t="shared" si="3"/>
        <v>0.93347941414569169</v>
      </c>
      <c r="X28" s="10">
        <f t="shared" si="4"/>
        <v>1.1616205923868892</v>
      </c>
      <c r="Y28" s="10">
        <f t="shared" si="5"/>
        <v>0.55124372154826184</v>
      </c>
      <c r="Z28" s="10">
        <f t="shared" si="6"/>
        <v>1.5056667008719082</v>
      </c>
      <c r="AA28" s="10">
        <f t="shared" si="7"/>
        <v>1.4079769883957522</v>
      </c>
      <c r="AB28" s="10">
        <f t="shared" si="8"/>
        <v>0.62920738556686095</v>
      </c>
    </row>
    <row r="29" spans="1:28">
      <c r="A29" s="5"/>
      <c r="B29" s="12" t="s">
        <v>10</v>
      </c>
      <c r="C29" s="21">
        <f>H9</f>
        <v>0.4</v>
      </c>
      <c r="T29">
        <f t="shared" si="0"/>
        <v>0.23000000000000007</v>
      </c>
      <c r="U29" s="10">
        <f t="shared" si="1"/>
        <v>2.227219257893398</v>
      </c>
      <c r="V29" s="10">
        <f t="shared" si="2"/>
        <v>0.53800000000000003</v>
      </c>
      <c r="W29" s="10">
        <f t="shared" si="3"/>
        <v>0.92372246830624072</v>
      </c>
      <c r="X29" s="10">
        <f t="shared" si="4"/>
        <v>1.1689669829499296</v>
      </c>
      <c r="Y29" s="10">
        <f t="shared" si="5"/>
        <v>0.55508068480729855</v>
      </c>
      <c r="Z29" s="10">
        <f t="shared" si="6"/>
        <v>1.4952588665340838</v>
      </c>
      <c r="AA29" s="10">
        <f t="shared" si="7"/>
        <v>1.4190049664043025</v>
      </c>
      <c r="AB29" s="10">
        <f t="shared" si="8"/>
        <v>0.62626882934164485</v>
      </c>
    </row>
    <row r="30" spans="1:28">
      <c r="A30" s="15"/>
      <c r="B30" s="13" t="s">
        <v>11</v>
      </c>
      <c r="C30" s="22">
        <f>(H43*8.314*C40/(H10/1000))/101325</f>
        <v>1.1982439607466482</v>
      </c>
      <c r="T30">
        <f t="shared" si="0"/>
        <v>0.24000000000000007</v>
      </c>
      <c r="U30" s="10">
        <f t="shared" si="1"/>
        <v>2.2026543396078093</v>
      </c>
      <c r="V30" s="10">
        <f t="shared" si="2"/>
        <v>0.54400000000000004</v>
      </c>
      <c r="W30" s="10">
        <f t="shared" si="3"/>
        <v>0.91412767621248636</v>
      </c>
      <c r="X30" s="10">
        <f t="shared" si="4"/>
        <v>1.1763133735129701</v>
      </c>
      <c r="Y30" s="10">
        <f t="shared" si="5"/>
        <v>0.55897143727090115</v>
      </c>
      <c r="Z30" s="10">
        <f t="shared" si="6"/>
        <v>1.4848510321962596</v>
      </c>
      <c r="AA30" s="10">
        <f t="shared" si="7"/>
        <v>1.4301717993889733</v>
      </c>
      <c r="AB30" s="10">
        <f t="shared" si="8"/>
        <v>0.62333027311642863</v>
      </c>
    </row>
    <row r="31" spans="1:28">
      <c r="A31" s="15"/>
      <c r="B31" s="13" t="s">
        <v>12</v>
      </c>
      <c r="C31" s="21">
        <f>H10</f>
        <v>1</v>
      </c>
      <c r="T31">
        <f t="shared" si="0"/>
        <v>0.25000000000000006</v>
      </c>
      <c r="U31" s="10">
        <f t="shared" si="1"/>
        <v>2.1786253831757239</v>
      </c>
      <c r="V31" s="10">
        <f t="shared" si="2"/>
        <v>0.55000000000000004</v>
      </c>
      <c r="W31" s="10">
        <f t="shared" si="3"/>
        <v>0.90469135535710321</v>
      </c>
      <c r="X31" s="10">
        <f t="shared" si="4"/>
        <v>1.1836597640760105</v>
      </c>
      <c r="Y31" s="10">
        <f t="shared" si="5"/>
        <v>0.562917118004578</v>
      </c>
      <c r="Z31" s="10">
        <f t="shared" si="6"/>
        <v>1.4744431978584354</v>
      </c>
      <c r="AA31" s="10">
        <f t="shared" si="7"/>
        <v>1.4414799027250444</v>
      </c>
      <c r="AB31" s="10">
        <f t="shared" si="8"/>
        <v>0.62039171689121253</v>
      </c>
    </row>
    <row r="32" spans="1:28">
      <c r="A32" s="16"/>
      <c r="B32" s="14" t="s">
        <v>13</v>
      </c>
      <c r="C32" s="22">
        <f>C30*((C31/C33)^H44)</f>
        <v>0.47847955030389128</v>
      </c>
      <c r="T32">
        <f t="shared" si="0"/>
        <v>0.26000000000000006</v>
      </c>
      <c r="U32" s="10">
        <f t="shared" si="1"/>
        <v>2.1551150373141152</v>
      </c>
      <c r="V32" s="10">
        <f t="shared" si="2"/>
        <v>0.55600000000000005</v>
      </c>
      <c r="W32" s="10">
        <f t="shared" si="3"/>
        <v>0.89540992901509475</v>
      </c>
      <c r="X32" s="10">
        <f t="shared" si="4"/>
        <v>1.1910061546390509</v>
      </c>
      <c r="Y32" s="10">
        <f t="shared" si="5"/>
        <v>0.56691889846432619</v>
      </c>
      <c r="Z32" s="10">
        <f t="shared" si="6"/>
        <v>1.4640353635206111</v>
      </c>
      <c r="AA32" s="10">
        <f t="shared" si="7"/>
        <v>1.4529317455166813</v>
      </c>
      <c r="AB32" s="10">
        <f t="shared" si="8"/>
        <v>0.61745316066599631</v>
      </c>
    </row>
    <row r="33" spans="1:28">
      <c r="A33" s="16"/>
      <c r="B33" s="14" t="s">
        <v>14</v>
      </c>
      <c r="C33" s="22">
        <f>C31*(C40/C41)^(1/(H44-1))</f>
        <v>1.7346390563040417</v>
      </c>
      <c r="T33">
        <f t="shared" si="0"/>
        <v>0.27000000000000007</v>
      </c>
      <c r="U33" s="10">
        <f t="shared" si="1"/>
        <v>2.1321066917200144</v>
      </c>
      <c r="V33" s="10">
        <f t="shared" si="2"/>
        <v>0.56200000000000006</v>
      </c>
      <c r="W33" s="10">
        <f t="shared" si="3"/>
        <v>0.88627992257656973</v>
      </c>
      <c r="X33" s="10">
        <f t="shared" si="4"/>
        <v>1.1983525452020913</v>
      </c>
      <c r="Y33" s="10">
        <f t="shared" si="5"/>
        <v>0.5709779836561949</v>
      </c>
      <c r="Z33" s="10">
        <f t="shared" si="6"/>
        <v>1.4536275291827869</v>
      </c>
      <c r="AA33" s="10">
        <f t="shared" si="7"/>
        <v>1.4645298520551613</v>
      </c>
      <c r="AB33" s="10">
        <f t="shared" si="8"/>
        <v>0.61451460444078021</v>
      </c>
    </row>
    <row r="34" spans="1:28">
      <c r="A34" s="17"/>
      <c r="B34" s="2" t="s">
        <v>15</v>
      </c>
      <c r="C34" s="22">
        <f>(H43*8.314*C41/(C35/1000))/101325</f>
        <v>1.1961988757597282</v>
      </c>
      <c r="T34">
        <f t="shared" si="0"/>
        <v>0.28000000000000008</v>
      </c>
      <c r="U34" s="10">
        <f t="shared" si="1"/>
        <v>2.1095844379342399</v>
      </c>
      <c r="V34" s="10">
        <f t="shared" si="2"/>
        <v>0.56800000000000006</v>
      </c>
      <c r="W34" s="10">
        <f t="shared" si="3"/>
        <v>0.87729796002817717</v>
      </c>
      <c r="X34" s="10">
        <f t="shared" si="4"/>
        <v>1.2056989357651318</v>
      </c>
      <c r="Y34" s="10">
        <f t="shared" si="5"/>
        <v>0.57509561334602322</v>
      </c>
      <c r="Z34" s="10">
        <f t="shared" si="6"/>
        <v>1.4432196948449627</v>
      </c>
      <c r="AA34" s="10">
        <f t="shared" si="7"/>
        <v>1.4762768033238964</v>
      </c>
      <c r="AB34" s="10">
        <f t="shared" si="8"/>
        <v>0.61157604821556399</v>
      </c>
    </row>
    <row r="35" spans="1:28">
      <c r="A35" s="17"/>
      <c r="B35" s="2" t="s">
        <v>16</v>
      </c>
      <c r="C35" s="21">
        <f>C29*(C40/C41)^(1/(H44-1))</f>
        <v>0.6938556225216167</v>
      </c>
      <c r="T35">
        <f t="shared" si="0"/>
        <v>0.29000000000000009</v>
      </c>
      <c r="U35" s="10">
        <f t="shared" si="1"/>
        <v>2.0875330326596657</v>
      </c>
      <c r="V35" s="10">
        <f t="shared" si="2"/>
        <v>0.57400000000000007</v>
      </c>
      <c r="W35" s="10">
        <f t="shared" si="3"/>
        <v>0.86846076057631194</v>
      </c>
      <c r="X35" s="10">
        <f t="shared" si="4"/>
        <v>1.2130453263281722</v>
      </c>
      <c r="Y35" s="10">
        <f t="shared" si="5"/>
        <v>0.5792730633219022</v>
      </c>
      <c r="Z35" s="10">
        <f t="shared" si="6"/>
        <v>1.4328118605071385</v>
      </c>
      <c r="AA35" s="10">
        <f t="shared" si="7"/>
        <v>1.4881752385519667</v>
      </c>
      <c r="AB35" s="10">
        <f t="shared" si="8"/>
        <v>0.60863749199034789</v>
      </c>
    </row>
    <row r="36" spans="1:28">
      <c r="T36">
        <f t="shared" si="0"/>
        <v>0.3000000000000001</v>
      </c>
      <c r="U36" s="10">
        <f t="shared" si="1"/>
        <v>2.0659378633562899</v>
      </c>
      <c r="V36" s="10">
        <f t="shared" si="2"/>
        <v>0.58000000000000007</v>
      </c>
      <c r="W36" s="10">
        <f t="shared" si="3"/>
        <v>0.85976513540556354</v>
      </c>
      <c r="X36" s="10">
        <f t="shared" si="4"/>
        <v>1.2203917168912126</v>
      </c>
      <c r="Y36" s="10">
        <f t="shared" si="5"/>
        <v>0.58351164671206268</v>
      </c>
      <c r="Z36" s="10">
        <f t="shared" si="6"/>
        <v>1.4224040261693141</v>
      </c>
      <c r="AA36" s="10">
        <f t="shared" si="7"/>
        <v>1.5002278568179854</v>
      </c>
      <c r="AB36" s="10">
        <f t="shared" si="8"/>
        <v>0.60569893576513167</v>
      </c>
    </row>
    <row r="37" spans="1:28">
      <c r="B37" s="1" t="s">
        <v>44</v>
      </c>
      <c r="T37">
        <f t="shared" si="0"/>
        <v>0.31000000000000011</v>
      </c>
      <c r="U37" s="10">
        <f t="shared" si="1"/>
        <v>2.0447849159499114</v>
      </c>
      <c r="V37" s="10">
        <f t="shared" si="2"/>
        <v>0.58600000000000008</v>
      </c>
      <c r="W37" s="10">
        <f t="shared" si="3"/>
        <v>0.85120798456621449</v>
      </c>
      <c r="X37" s="10">
        <f t="shared" si="4"/>
        <v>1.227738107454253</v>
      </c>
      <c r="Y37" s="10">
        <f t="shared" si="5"/>
        <v>0.58781271536104585</v>
      </c>
      <c r="Z37" s="10">
        <f t="shared" si="6"/>
        <v>1.4119961918314898</v>
      </c>
      <c r="AA37" s="10">
        <f t="shared" si="7"/>
        <v>1.5124374187061749</v>
      </c>
      <c r="AB37" s="10">
        <f t="shared" si="8"/>
        <v>0.60276037953991546</v>
      </c>
    </row>
    <row r="38" spans="1:28">
      <c r="T38">
        <f t="shared" si="0"/>
        <v>0.32000000000000012</v>
      </c>
      <c r="U38" s="10">
        <f t="shared" si="1"/>
        <v>2.0240607445044732</v>
      </c>
      <c r="V38" s="10">
        <f t="shared" si="2"/>
        <v>0.59200000000000008</v>
      </c>
      <c r="W38" s="10">
        <f t="shared" si="3"/>
        <v>0.84278629398491411</v>
      </c>
      <c r="X38" s="10">
        <f t="shared" si="4"/>
        <v>1.2350844980172935</v>
      </c>
      <c r="Y38" s="10">
        <f t="shared" si="5"/>
        <v>0.59217766126719218</v>
      </c>
      <c r="Z38" s="10">
        <f t="shared" si="6"/>
        <v>1.4015883574936656</v>
      </c>
      <c r="AA38" s="10">
        <f t="shared" si="7"/>
        <v>1.5248067480166183</v>
      </c>
      <c r="AB38" s="10">
        <f t="shared" si="8"/>
        <v>0.59982182331469935</v>
      </c>
    </row>
    <row r="39" spans="1:28">
      <c r="B39" s="1" t="s">
        <v>21</v>
      </c>
      <c r="T39">
        <f t="shared" si="0"/>
        <v>0.33000000000000013</v>
      </c>
      <c r="U39" s="10">
        <f t="shared" si="1"/>
        <v>2.0037524427201476</v>
      </c>
      <c r="V39" s="10">
        <f t="shared" si="2"/>
        <v>0.59800000000000009</v>
      </c>
      <c r="W39" s="10">
        <f t="shared" si="3"/>
        <v>0.83449713259295866</v>
      </c>
      <c r="X39" s="10">
        <f t="shared" si="4"/>
        <v>1.2424308885803339</v>
      </c>
      <c r="Y39" s="10">
        <f t="shared" si="5"/>
        <v>0.59660791808465241</v>
      </c>
      <c r="Z39" s="10">
        <f t="shared" si="6"/>
        <v>1.3911805231558414</v>
      </c>
      <c r="AA39" s="10">
        <f t="shared" si="7"/>
        <v>1.5373387335317374</v>
      </c>
      <c r="AB39" s="10">
        <f t="shared" si="8"/>
        <v>0.59688326708948314</v>
      </c>
    </row>
    <row r="40" spans="1:28">
      <c r="B40" s="2" t="s">
        <v>19</v>
      </c>
      <c r="C40" s="4">
        <f>$H$6+273</f>
        <v>423</v>
      </c>
      <c r="T40">
        <f t="shared" si="0"/>
        <v>0.34000000000000014</v>
      </c>
      <c r="U40" s="10">
        <f t="shared" si="1"/>
        <v>1.983847617130212</v>
      </c>
      <c r="V40" s="10">
        <f t="shared" si="2"/>
        <v>0.60400000000000009</v>
      </c>
      <c r="W40" s="10">
        <f t="shared" si="3"/>
        <v>0.82633764956688394</v>
      </c>
      <c r="X40" s="10">
        <f t="shared" si="4"/>
        <v>1.2497772791433743</v>
      </c>
      <c r="Y40" s="10">
        <f t="shared" si="5"/>
        <v>0.60110496269333069</v>
      </c>
      <c r="Z40" s="10">
        <f t="shared" si="6"/>
        <v>1.3807726888180172</v>
      </c>
      <c r="AA40" s="10">
        <f t="shared" si="7"/>
        <v>1.5500363308411262</v>
      </c>
      <c r="AB40" s="10">
        <f t="shared" si="8"/>
        <v>0.59394471086426703</v>
      </c>
    </row>
    <row r="41" spans="1:28">
      <c r="B41" s="2" t="s">
        <v>20</v>
      </c>
      <c r="C41" s="4">
        <f>$H$7+273</f>
        <v>293</v>
      </c>
      <c r="T41">
        <f t="shared" si="0"/>
        <v>0.35000000000000014</v>
      </c>
      <c r="U41" s="10">
        <f t="shared" si="1"/>
        <v>1.9643343618797509</v>
      </c>
      <c r="V41" s="10">
        <f t="shared" si="2"/>
        <v>0.6100000000000001</v>
      </c>
      <c r="W41" s="10">
        <f t="shared" si="3"/>
        <v>0.81830507167635069</v>
      </c>
      <c r="X41" s="10">
        <f t="shared" si="4"/>
        <v>1.2571236697064148</v>
      </c>
      <c r="Y41" s="10">
        <f t="shared" si="5"/>
        <v>0.60567031684036887</v>
      </c>
      <c r="Z41" s="10">
        <f t="shared" si="6"/>
        <v>1.3703648544801927</v>
      </c>
      <c r="AA41" s="10">
        <f t="shared" si="7"/>
        <v>1.5629025642269778</v>
      </c>
      <c r="AB41" s="10">
        <f t="shared" si="8"/>
        <v>0.59100615463905082</v>
      </c>
    </row>
    <row r="42" spans="1:28">
      <c r="T42">
        <f t="shared" si="0"/>
        <v>0.36000000000000015</v>
      </c>
      <c r="U42" s="10">
        <f t="shared" si="1"/>
        <v>1.9452012349783248</v>
      </c>
      <c r="V42" s="10">
        <f t="shared" si="2"/>
        <v>0.6160000000000001</v>
      </c>
      <c r="W42" s="10">
        <f t="shared" si="3"/>
        <v>0.81039670073455383</v>
      </c>
      <c r="X42" s="10">
        <f t="shared" si="4"/>
        <v>1.2644700602694552</v>
      </c>
      <c r="Y42" s="10">
        <f t="shared" si="5"/>
        <v>0.61030554885700428</v>
      </c>
      <c r="Z42" s="10">
        <f t="shared" si="6"/>
        <v>1.3599570201423685</v>
      </c>
      <c r="AA42" s="10">
        <f t="shared" si="7"/>
        <v>1.5759405286124228</v>
      </c>
      <c r="AB42" s="10">
        <f t="shared" si="8"/>
        <v>0.5880675984138346</v>
      </c>
    </row>
    <row r="43" spans="1:28">
      <c r="B43" s="19" t="s">
        <v>3</v>
      </c>
      <c r="C43" s="19"/>
      <c r="D43" s="19"/>
      <c r="E43" s="19"/>
      <c r="F43" s="19"/>
      <c r="G43" s="19"/>
      <c r="H43" s="7">
        <f>H8/H12</f>
        <v>3.4523234136573912E-2</v>
      </c>
      <c r="T43">
        <f t="shared" si="0"/>
        <v>0.37000000000000016</v>
      </c>
      <c r="U43" s="10">
        <f t="shared" si="1"/>
        <v>1.9264372359270869</v>
      </c>
      <c r="V43" s="10">
        <f t="shared" si="2"/>
        <v>0.62200000000000011</v>
      </c>
      <c r="W43" s="10">
        <f t="shared" si="3"/>
        <v>0.80260991114662161</v>
      </c>
      <c r="X43" s="10">
        <f t="shared" si="4"/>
        <v>1.2718164508324956</v>
      </c>
      <c r="Y43" s="10">
        <f t="shared" si="5"/>
        <v>0.61501227545487314</v>
      </c>
      <c r="Z43" s="10">
        <f t="shared" si="6"/>
        <v>1.3495491858045443</v>
      </c>
      <c r="AA43" s="10">
        <f t="shared" si="7"/>
        <v>1.5891533915752045</v>
      </c>
      <c r="AB43" s="10">
        <f t="shared" si="8"/>
        <v>0.5851290421886185</v>
      </c>
    </row>
    <row r="44" spans="1:28">
      <c r="B44" s="19" t="s">
        <v>24</v>
      </c>
      <c r="C44" s="19"/>
      <c r="D44" s="19"/>
      <c r="E44" s="19"/>
      <c r="F44" s="19"/>
      <c r="G44" s="19"/>
      <c r="H44" s="7">
        <f>1+2/(H11)</f>
        <v>1.6666666666666665</v>
      </c>
      <c r="T44">
        <f t="shared" si="0"/>
        <v>0.38000000000000017</v>
      </c>
      <c r="U44" s="10">
        <f t="shared" si="1"/>
        <v>1.9080317846284203</v>
      </c>
      <c r="V44" s="10">
        <f t="shared" si="2"/>
        <v>0.62800000000000011</v>
      </c>
      <c r="W44" s="10">
        <f t="shared" si="3"/>
        <v>0.79494214755169978</v>
      </c>
      <c r="X44" s="10">
        <f t="shared" si="4"/>
        <v>1.279162841395536</v>
      </c>
      <c r="Y44" s="10">
        <f t="shared" si="5"/>
        <v>0.61979216360607681</v>
      </c>
      <c r="Z44" s="10">
        <f t="shared" si="6"/>
        <v>1.3391413514667201</v>
      </c>
      <c r="AA44" s="10">
        <f t="shared" si="7"/>
        <v>1.6025443954292351</v>
      </c>
      <c r="AB44" s="10">
        <f t="shared" si="8"/>
        <v>0.58219048596340228</v>
      </c>
    </row>
    <row r="45" spans="1:28">
      <c r="T45">
        <f t="shared" si="0"/>
        <v>0.39000000000000018</v>
      </c>
      <c r="U45" s="10">
        <f t="shared" si="1"/>
        <v>1.8899747014931356</v>
      </c>
      <c r="V45" s="10">
        <f t="shared" si="2"/>
        <v>0.63400000000000012</v>
      </c>
      <c r="W45" s="10">
        <f t="shared" si="3"/>
        <v>0.78739092255462839</v>
      </c>
      <c r="X45" s="10">
        <f t="shared" si="4"/>
        <v>1.2865092319585765</v>
      </c>
      <c r="Y45" s="10">
        <f t="shared" si="5"/>
        <v>0.62464693251160752</v>
      </c>
      <c r="Z45" s="10">
        <f t="shared" si="6"/>
        <v>1.3287335171288959</v>
      </c>
      <c r="AA45" s="10">
        <f t="shared" si="7"/>
        <v>1.6161168593766573</v>
      </c>
      <c r="AB45" s="10">
        <f t="shared" si="8"/>
        <v>0.57925192973818618</v>
      </c>
    </row>
    <row r="46" spans="1:28">
      <c r="T46">
        <f t="shared" si="0"/>
        <v>0.40000000000000019</v>
      </c>
      <c r="U46" s="10">
        <f t="shared" si="1"/>
        <v>1.8722561886666376</v>
      </c>
      <c r="V46" s="10">
        <f t="shared" si="2"/>
        <v>0.64000000000000012</v>
      </c>
      <c r="W46" s="10">
        <f t="shared" si="3"/>
        <v>0.77995381454331547</v>
      </c>
      <c r="X46" s="10">
        <f t="shared" si="4"/>
        <v>1.2938556225216167</v>
      </c>
      <c r="Y46" s="10">
        <f t="shared" si="5"/>
        <v>0.62957835566301512</v>
      </c>
      <c r="Z46" s="10">
        <f t="shared" si="6"/>
        <v>1.3183256827910714</v>
      </c>
      <c r="AA46" s="10">
        <f t="shared" si="7"/>
        <v>1.6298741817331959</v>
      </c>
      <c r="AB46" s="10">
        <f t="shared" si="8"/>
        <v>0.57631337351296996</v>
      </c>
    </row>
    <row r="47" spans="1:28">
      <c r="T47">
        <f t="shared" si="0"/>
        <v>0.4100000000000002</v>
      </c>
      <c r="U47" s="10">
        <f t="shared" si="1"/>
        <v>1.8548668123013126</v>
      </c>
      <c r="V47" s="10">
        <f t="shared" si="2"/>
        <v>0.64600000000000013</v>
      </c>
      <c r="W47" s="10">
        <f t="shared" si="3"/>
        <v>0.77262846558810849</v>
      </c>
      <c r="X47" s="10">
        <f t="shared" si="4"/>
        <v>1.3012020130846573</v>
      </c>
      <c r="Y47" s="10">
        <f t="shared" si="5"/>
        <v>0.63458826300250848</v>
      </c>
      <c r="Z47" s="10">
        <f t="shared" si="6"/>
        <v>1.3079178484532472</v>
      </c>
      <c r="AA47" s="10">
        <f t="shared" si="7"/>
        <v>1.6438198422296599</v>
      </c>
      <c r="AB47" s="10">
        <f t="shared" si="8"/>
        <v>0.57337481728775375</v>
      </c>
    </row>
    <row r="48" spans="1:28">
      <c r="T48">
        <f t="shared" si="0"/>
        <v>0.42000000000000021</v>
      </c>
      <c r="U48" s="10">
        <f t="shared" si="1"/>
        <v>1.8377974858077426</v>
      </c>
      <c r="V48" s="10">
        <f t="shared" si="2"/>
        <v>0.65200000000000014</v>
      </c>
      <c r="W48" s="10">
        <f t="shared" si="3"/>
        <v>0.76541257941964091</v>
      </c>
      <c r="X48" s="10">
        <f t="shared" si="4"/>
        <v>1.3085484036476975</v>
      </c>
      <c r="Y48" s="10">
        <f t="shared" si="5"/>
        <v>0.63967854318702055</v>
      </c>
      <c r="Z48" s="10">
        <f t="shared" si="6"/>
        <v>1.297510014115423</v>
      </c>
      <c r="AA48" s="10">
        <f t="shared" si="7"/>
        <v>1.6579574043926302</v>
      </c>
      <c r="AB48" s="10">
        <f t="shared" si="8"/>
        <v>0.57043626106253764</v>
      </c>
    </row>
    <row r="49" spans="20:28">
      <c r="T49">
        <f t="shared" si="0"/>
        <v>0.43000000000000022</v>
      </c>
      <c r="U49" s="10">
        <f t="shared" si="1"/>
        <v>1.8210394540222612</v>
      </c>
      <c r="V49" s="10">
        <f t="shared" si="2"/>
        <v>0.65800000000000014</v>
      </c>
      <c r="W49" s="10">
        <f t="shared" si="3"/>
        <v>0.75830391948179421</v>
      </c>
      <c r="X49" s="10">
        <f t="shared" si="4"/>
        <v>1.3158947942107382</v>
      </c>
      <c r="Y49" s="10">
        <f t="shared" si="5"/>
        <v>0.64485114596211768</v>
      </c>
      <c r="Z49" s="10">
        <f t="shared" si="6"/>
        <v>1.2871021797775988</v>
      </c>
      <c r="AA49" s="10">
        <f t="shared" si="7"/>
        <v>1.6722905180074659</v>
      </c>
      <c r="AB49" s="10">
        <f t="shared" si="8"/>
        <v>0.56749770483732143</v>
      </c>
    </row>
    <row r="50" spans="20:28">
      <c r="T50">
        <f t="shared" si="0"/>
        <v>0.44000000000000022</v>
      </c>
      <c r="U50" s="10">
        <f t="shared" si="1"/>
        <v>1.8045842782329033</v>
      </c>
      <c r="V50" s="10">
        <f t="shared" si="2"/>
        <v>0.66400000000000015</v>
      </c>
      <c r="W50" s="10">
        <f t="shared" si="3"/>
        <v>0.75130030705659856</v>
      </c>
      <c r="X50" s="10">
        <f t="shared" si="4"/>
        <v>1.3232411847737784</v>
      </c>
      <c r="Y50" s="10">
        <f t="shared" si="5"/>
        <v>0.6501080846520263</v>
      </c>
      <c r="Z50" s="10">
        <f t="shared" si="6"/>
        <v>1.2766943454397746</v>
      </c>
      <c r="AA50" s="10">
        <f t="shared" si="7"/>
        <v>1.6868229216669222</v>
      </c>
      <c r="AB50" s="10">
        <f t="shared" si="8"/>
        <v>0.56455914861210532</v>
      </c>
    </row>
    <row r="51" spans="20:28">
      <c r="T51">
        <f t="shared" si="0"/>
        <v>0.45000000000000023</v>
      </c>
      <c r="U51" s="10">
        <f t="shared" si="1"/>
        <v>1.7884238220099224</v>
      </c>
      <c r="V51" s="10">
        <f t="shared" si="2"/>
        <v>0.67000000000000015</v>
      </c>
      <c r="W51" s="10">
        <f t="shared" si="3"/>
        <v>0.74439961945801547</v>
      </c>
      <c r="X51" s="10">
        <f t="shared" si="4"/>
        <v>1.330587575336819</v>
      </c>
      <c r="Y51" s="10">
        <f t="shared" si="5"/>
        <v>0.65545143877245393</v>
      </c>
      <c r="Z51" s="10">
        <f t="shared" si="6"/>
        <v>1.2662865111019501</v>
      </c>
      <c r="AA51" s="10">
        <f t="shared" si="7"/>
        <v>1.7015584454088333</v>
      </c>
      <c r="AB51" s="10">
        <f t="shared" si="8"/>
        <v>0.56162059238688911</v>
      </c>
    </row>
    <row r="52" spans="20:28">
      <c r="T52">
        <f t="shared" si="0"/>
        <v>0.46000000000000024</v>
      </c>
      <c r="U52" s="10">
        <f t="shared" si="1"/>
        <v>1.7725502377908995</v>
      </c>
      <c r="V52" s="10">
        <f t="shared" si="2"/>
        <v>0.67600000000000016</v>
      </c>
      <c r="W52" s="10">
        <f t="shared" si="3"/>
        <v>0.73759978829172235</v>
      </c>
      <c r="X52" s="10">
        <f t="shared" si="4"/>
        <v>1.3379339658998592</v>
      </c>
      <c r="Y52" s="10">
        <f t="shared" si="5"/>
        <v>0.66088335677333054</v>
      </c>
      <c r="Z52" s="10">
        <f t="shared" si="6"/>
        <v>1.2558786767641261</v>
      </c>
      <c r="AA52" s="10">
        <f t="shared" si="7"/>
        <v>1.7165010134464354</v>
      </c>
      <c r="AB52" s="10">
        <f t="shared" si="8"/>
        <v>0.55868203616167289</v>
      </c>
    </row>
    <row r="53" spans="20:28">
      <c r="T53">
        <f t="shared" si="0"/>
        <v>0.47000000000000025</v>
      </c>
      <c r="U53" s="10">
        <f t="shared" si="1"/>
        <v>1.7569559541739703</v>
      </c>
      <c r="V53" s="10">
        <f t="shared" si="2"/>
        <v>0.68200000000000016</v>
      </c>
      <c r="W53" s="10">
        <f t="shared" si="3"/>
        <v>0.73089879777813227</v>
      </c>
      <c r="X53" s="10">
        <f t="shared" si="4"/>
        <v>1.3452803564628999</v>
      </c>
      <c r="Y53" s="10">
        <f t="shared" si="5"/>
        <v>0.66640605891906879</v>
      </c>
      <c r="Z53" s="10">
        <f t="shared" si="6"/>
        <v>1.2454708424263017</v>
      </c>
      <c r="AA53" s="10">
        <f t="shared" si="7"/>
        <v>1.731654646995114</v>
      </c>
      <c r="AB53" s="10">
        <f t="shared" si="8"/>
        <v>0.55574347993645679</v>
      </c>
    </row>
    <row r="54" spans="20:28">
      <c r="T54">
        <f t="shared" si="0"/>
        <v>0.48000000000000026</v>
      </c>
      <c r="U54" s="10">
        <f t="shared" si="1"/>
        <v>1.7416336638759418</v>
      </c>
      <c r="V54" s="10">
        <f t="shared" si="2"/>
        <v>0.68800000000000017</v>
      </c>
      <c r="W54" s="10">
        <f t="shared" si="3"/>
        <v>0.72429468313602452</v>
      </c>
      <c r="X54" s="10">
        <f t="shared" si="4"/>
        <v>1.3526267470259401</v>
      </c>
      <c r="Y54" s="10">
        <f t="shared" si="5"/>
        <v>0.67202184031445422</v>
      </c>
      <c r="Z54" s="10">
        <f t="shared" si="6"/>
        <v>1.2350630080884775</v>
      </c>
      <c r="AA54" s="10">
        <f t="shared" si="7"/>
        <v>1.7470234671994986</v>
      </c>
      <c r="AB54" s="10">
        <f t="shared" si="8"/>
        <v>0.55280492371124068</v>
      </c>
    </row>
    <row r="55" spans="20:28">
      <c r="T55">
        <f t="shared" si="0"/>
        <v>0.49000000000000027</v>
      </c>
      <c r="U55" s="10">
        <f t="shared" si="1"/>
        <v>1.7265763123150546</v>
      </c>
      <c r="V55" s="10">
        <f t="shared" si="2"/>
        <v>0.69400000000000017</v>
      </c>
      <c r="W55" s="10">
        <f t="shared" si="3"/>
        <v>0.71778552902427717</v>
      </c>
      <c r="X55" s="10">
        <f t="shared" si="4"/>
        <v>1.3599731375889808</v>
      </c>
      <c r="Y55" s="10">
        <f t="shared" si="5"/>
        <v>0.67773307408483197</v>
      </c>
      <c r="Z55" s="10">
        <f t="shared" si="6"/>
        <v>1.2246551737506532</v>
      </c>
      <c r="AA55" s="10">
        <f t="shared" si="7"/>
        <v>1.7626116981650288</v>
      </c>
      <c r="AB55" s="10">
        <f t="shared" si="8"/>
        <v>0.54986636748602447</v>
      </c>
    </row>
    <row r="56" spans="20:28">
      <c r="T56">
        <f t="shared" si="0"/>
        <v>0.50000000000000022</v>
      </c>
      <c r="U56" s="10">
        <f t="shared" si="1"/>
        <v>1.7117770867809259</v>
      </c>
      <c r="V56" s="10">
        <f t="shared" si="2"/>
        <v>0.70000000000000018</v>
      </c>
      <c r="W56" s="10">
        <f t="shared" si="3"/>
        <v>0.71136946803931878</v>
      </c>
      <c r="X56" s="10">
        <f t="shared" si="4"/>
        <v>1.367319528152021</v>
      </c>
      <c r="Y56" s="10">
        <f t="shared" si="5"/>
        <v>0.68354221471984478</v>
      </c>
      <c r="Z56" s="10">
        <f t="shared" si="6"/>
        <v>1.214247339412829</v>
      </c>
      <c r="AA56" s="10">
        <f t="shared" si="7"/>
        <v>1.7784236700982978</v>
      </c>
      <c r="AB56" s="10">
        <f t="shared" si="8"/>
        <v>0.54692781126080825</v>
      </c>
    </row>
    <row r="57" spans="20:28">
      <c r="T57">
        <f t="shared" si="0"/>
        <v>0.51000000000000023</v>
      </c>
      <c r="U57" s="10">
        <f t="shared" si="1"/>
        <v>1.6972294061567252</v>
      </c>
      <c r="V57" s="10">
        <f t="shared" si="2"/>
        <v>0.70600000000000018</v>
      </c>
      <c r="W57" s="10">
        <f t="shared" si="3"/>
        <v>0.70504467926601133</v>
      </c>
      <c r="X57" s="10">
        <f t="shared" si="4"/>
        <v>1.3746659187150614</v>
      </c>
      <c r="Y57" s="10">
        <f t="shared" si="5"/>
        <v>0.68945180159062158</v>
      </c>
      <c r="Z57" s="10">
        <f t="shared" si="6"/>
        <v>1.2038395050750048</v>
      </c>
      <c r="AA57" s="10">
        <f t="shared" si="7"/>
        <v>1.7944638225606939</v>
      </c>
      <c r="AB57" s="10">
        <f t="shared" si="8"/>
        <v>0.54398925503559215</v>
      </c>
    </row>
    <row r="58" spans="20:28">
      <c r="T58">
        <f t="shared" si="0"/>
        <v>0.52000000000000024</v>
      </c>
      <c r="U58" s="10">
        <f t="shared" si="1"/>
        <v>1.6829269111610221</v>
      </c>
      <c r="V58" s="10">
        <f t="shared" si="2"/>
        <v>0.71200000000000019</v>
      </c>
      <c r="W58" s="10">
        <f t="shared" si="3"/>
        <v>0.69880938687979932</v>
      </c>
      <c r="X58" s="10">
        <f t="shared" si="4"/>
        <v>1.3820123092781018</v>
      </c>
      <c r="Y58" s="10">
        <f t="shared" si="5"/>
        <v>0.69546446265100492</v>
      </c>
      <c r="Z58" s="10">
        <f t="shared" si="6"/>
        <v>1.1934316707371804</v>
      </c>
      <c r="AA58" s="10">
        <f t="shared" si="7"/>
        <v>1.8107367078400618</v>
      </c>
      <c r="AB58" s="10">
        <f t="shared" si="8"/>
        <v>0.54105069881037593</v>
      </c>
    </row>
    <row r="59" spans="20:28">
      <c r="T59">
        <f t="shared" si="0"/>
        <v>0.53000000000000025</v>
      </c>
      <c r="U59" s="10">
        <f t="shared" si="1"/>
        <v>1.668863455078897</v>
      </c>
      <c r="V59" s="10">
        <f t="shared" si="2"/>
        <v>0.71800000000000019</v>
      </c>
      <c r="W59" s="10">
        <f t="shared" si="3"/>
        <v>0.6926618587980452</v>
      </c>
      <c r="X59" s="10">
        <f t="shared" si="4"/>
        <v>1.3893586998411422</v>
      </c>
      <c r="Y59" s="10">
        <f t="shared" si="5"/>
        <v>0.70158291833415143</v>
      </c>
      <c r="Z59" s="10">
        <f t="shared" si="6"/>
        <v>1.1830238363993564</v>
      </c>
      <c r="AA59" s="10">
        <f t="shared" si="7"/>
        <v>1.8272469944453313</v>
      </c>
      <c r="AB59" s="10">
        <f t="shared" si="8"/>
        <v>0.53811214258515983</v>
      </c>
    </row>
    <row r="60" spans="20:28">
      <c r="T60">
        <f t="shared" si="0"/>
        <v>0.54000000000000026</v>
      </c>
      <c r="U60" s="10">
        <f t="shared" si="1"/>
        <v>1.6550330949539336</v>
      </c>
      <c r="V60" s="10">
        <f t="shared" si="2"/>
        <v>0.7240000000000002</v>
      </c>
      <c r="W60" s="10">
        <f t="shared" si="3"/>
        <v>0.68660040537857381</v>
      </c>
      <c r="X60" s="10">
        <f t="shared" si="4"/>
        <v>1.3967050904041827</v>
      </c>
      <c r="Y60" s="10">
        <f t="shared" si="5"/>
        <v>0.7078099856566441</v>
      </c>
      <c r="Z60" s="10">
        <f t="shared" si="6"/>
        <v>1.1726160020615319</v>
      </c>
      <c r="AA60" s="10">
        <f t="shared" si="7"/>
        <v>1.843999470729307</v>
      </c>
      <c r="AB60" s="10">
        <f t="shared" si="8"/>
        <v>0.53517358635994361</v>
      </c>
    </row>
    <row r="61" spans="20:28">
      <c r="T61">
        <f t="shared" si="0"/>
        <v>0.55000000000000027</v>
      </c>
      <c r="U61" s="10">
        <f t="shared" si="1"/>
        <v>1.6414300832145861</v>
      </c>
      <c r="V61" s="10">
        <f t="shared" si="2"/>
        <v>0.7300000000000002</v>
      </c>
      <c r="W61" s="10">
        <f t="shared" si="3"/>
        <v>0.68062337816353291</v>
      </c>
      <c r="X61" s="10">
        <f t="shared" si="4"/>
        <v>1.4040514809672231</v>
      </c>
      <c r="Y61" s="10">
        <f t="shared" si="5"/>
        <v>0.71414858254312141</v>
      </c>
      <c r="Z61" s="10">
        <f t="shared" si="6"/>
        <v>1.1622081677237077</v>
      </c>
      <c r="AA61" s="10">
        <f t="shared" si="7"/>
        <v>1.8609990486450396</v>
      </c>
      <c r="AB61" s="10">
        <f t="shared" si="8"/>
        <v>0.53223503013472739</v>
      </c>
    </row>
    <row r="62" spans="20:28">
      <c r="T62">
        <f t="shared" si="0"/>
        <v>0.56000000000000028</v>
      </c>
      <c r="U62" s="10">
        <f t="shared" si="1"/>
        <v>1.6280488597101195</v>
      </c>
      <c r="V62" s="10">
        <f t="shared" si="2"/>
        <v>0.73600000000000021</v>
      </c>
      <c r="W62" s="10">
        <f t="shared" si="3"/>
        <v>0.67472916866676891</v>
      </c>
      <c r="X62" s="10">
        <f t="shared" si="4"/>
        <v>1.4113978715302635</v>
      </c>
      <c r="Y62" s="10">
        <f t="shared" si="5"/>
        <v>0.72060173238537861</v>
      </c>
      <c r="Z62" s="10">
        <f t="shared" si="6"/>
        <v>1.1518003333858835</v>
      </c>
      <c r="AA62" s="10">
        <f t="shared" si="7"/>
        <v>1.878250767641497</v>
      </c>
      <c r="AB62" s="10">
        <f t="shared" si="8"/>
        <v>0.52929647390951129</v>
      </c>
    </row>
    <row r="63" spans="20:28">
      <c r="T63">
        <f t="shared" si="0"/>
        <v>0.57000000000000028</v>
      </c>
      <c r="U63" s="10">
        <f t="shared" si="1"/>
        <v>1.6148840441329486</v>
      </c>
      <c r="V63" s="10">
        <f t="shared" si="2"/>
        <v>0.74200000000000021</v>
      </c>
      <c r="W63" s="10">
        <f t="shared" si="3"/>
        <v>0.66891620720298595</v>
      </c>
      <c r="X63" s="10">
        <f t="shared" si="4"/>
        <v>1.418744262093304</v>
      </c>
      <c r="Y63" s="10">
        <f t="shared" si="5"/>
        <v>0.72717256885089876</v>
      </c>
      <c r="Z63" s="10">
        <f t="shared" si="6"/>
        <v>1.1413924990480591</v>
      </c>
      <c r="AA63" s="10">
        <f t="shared" si="7"/>
        <v>1.8957597987044872</v>
      </c>
      <c r="AB63" s="10">
        <f t="shared" si="8"/>
        <v>0.52635791768429507</v>
      </c>
    </row>
    <row r="64" spans="20:28">
      <c r="T64">
        <f t="shared" si="0"/>
        <v>0.58000000000000029</v>
      </c>
      <c r="U64" s="10">
        <f t="shared" si="1"/>
        <v>1.6019304288056793</v>
      </c>
      <c r="V64" s="10">
        <f t="shared" si="2"/>
        <v>0.74800000000000022</v>
      </c>
      <c r="W64" s="10">
        <f t="shared" si="3"/>
        <v>0.66318296175705171</v>
      </c>
      <c r="X64" s="10">
        <f t="shared" si="4"/>
        <v>1.4260906526563444</v>
      </c>
      <c r="Y64" s="10">
        <f t="shared" si="5"/>
        <v>0.73386434095688857</v>
      </c>
      <c r="Z64" s="10">
        <f t="shared" si="6"/>
        <v>1.1309846647102351</v>
      </c>
      <c r="AA64" s="10">
        <f t="shared" si="7"/>
        <v>1.9135314485491028</v>
      </c>
      <c r="AB64" s="10">
        <f t="shared" si="8"/>
        <v>0.52341936145907897</v>
      </c>
    </row>
    <row r="65" spans="20:28">
      <c r="T65">
        <f t="shared" si="0"/>
        <v>0.5900000000000003</v>
      </c>
      <c r="U65" s="10">
        <f t="shared" si="1"/>
        <v>1.5891829718125305</v>
      </c>
      <c r="V65" s="10">
        <f t="shared" si="2"/>
        <v>0.75400000000000023</v>
      </c>
      <c r="W65" s="10">
        <f t="shared" si="3"/>
        <v>0.65752793689186351</v>
      </c>
      <c r="X65" s="10">
        <f t="shared" si="4"/>
        <v>1.4334370432193848</v>
      </c>
      <c r="Y65" s="10">
        <f t="shared" si="5"/>
        <v>0.74068041842707644</v>
      </c>
      <c r="Z65" s="10">
        <f t="shared" si="6"/>
        <v>1.1205768303724106</v>
      </c>
      <c r="AA65" s="10">
        <f t="shared" si="7"/>
        <v>1.9315711639702728</v>
      </c>
      <c r="AB65" s="10">
        <f t="shared" si="8"/>
        <v>0.52048080523386275</v>
      </c>
    </row>
    <row r="66" spans="20:28">
      <c r="T66">
        <f t="shared" si="0"/>
        <v>0.60000000000000031</v>
      </c>
      <c r="U66" s="10">
        <f t="shared" si="1"/>
        <v>1.5766367904561154</v>
      </c>
      <c r="V66" s="10">
        <f t="shared" si="2"/>
        <v>0.76000000000000023</v>
      </c>
      <c r="W66" s="10">
        <f t="shared" si="3"/>
        <v>0.65194967269327797</v>
      </c>
      <c r="X66" s="10">
        <f t="shared" si="4"/>
        <v>1.4407834337824252</v>
      </c>
      <c r="Y66" s="10">
        <f t="shared" si="5"/>
        <v>0.74762429734983027</v>
      </c>
      <c r="Z66" s="10">
        <f t="shared" si="6"/>
        <v>1.1101689960345864</v>
      </c>
      <c r="AA66" s="10">
        <f t="shared" si="7"/>
        <v>1.94988453635829</v>
      </c>
      <c r="AB66" s="10">
        <f t="shared" si="8"/>
        <v>0.51754224900864654</v>
      </c>
    </row>
    <row r="67" spans="20:28">
      <c r="T67">
        <f t="shared" si="0"/>
        <v>0.61000000000000032</v>
      </c>
      <c r="U67" s="10">
        <f t="shared" si="1"/>
        <v>1.5642871550217337</v>
      </c>
      <c r="V67" s="10">
        <f t="shared" si="2"/>
        <v>0.76600000000000024</v>
      </c>
      <c r="W67" s="10">
        <f t="shared" si="3"/>
        <v>0.6464467437506628</v>
      </c>
      <c r="X67" s="10">
        <f t="shared" si="4"/>
        <v>1.4481298243454657</v>
      </c>
      <c r="Y67" s="10">
        <f t="shared" si="5"/>
        <v>0.75469960615755738</v>
      </c>
      <c r="Z67" s="10">
        <f t="shared" si="6"/>
        <v>1.0997611616967622</v>
      </c>
      <c r="AA67" s="10">
        <f t="shared" si="7"/>
        <v>1.9684773063865715</v>
      </c>
      <c r="AB67" s="10">
        <f t="shared" si="8"/>
        <v>0.51460369278343043</v>
      </c>
    </row>
    <row r="68" spans="20:28">
      <c r="T68">
        <f t="shared" si="0"/>
        <v>0.62000000000000033</v>
      </c>
      <c r="U68" s="10">
        <f t="shared" si="1"/>
        <v>1.5521294828324455</v>
      </c>
      <c r="V68" s="10">
        <f t="shared" si="2"/>
        <v>0.77200000000000024</v>
      </c>
      <c r="W68" s="10">
        <f t="shared" si="3"/>
        <v>0.64101775817169371</v>
      </c>
      <c r="X68" s="10">
        <f t="shared" si="4"/>
        <v>1.4554762149085061</v>
      </c>
      <c r="Y68" s="10">
        <f t="shared" si="5"/>
        <v>0.76191011194887159</v>
      </c>
      <c r="Z68" s="10">
        <f t="shared" si="6"/>
        <v>1.089353327358938</v>
      </c>
      <c r="AA68" s="10">
        <f t="shared" si="7"/>
        <v>1.98735536887925</v>
      </c>
      <c r="AB68" s="10">
        <f t="shared" si="8"/>
        <v>0.51166513655821433</v>
      </c>
    </row>
    <row r="69" spans="20:28">
      <c r="T69">
        <f t="shared" si="0"/>
        <v>0.63000000000000034</v>
      </c>
      <c r="U69" s="10">
        <f t="shared" si="1"/>
        <v>1.5401593325792389</v>
      </c>
      <c r="V69" s="10">
        <f t="shared" si="2"/>
        <v>0.77800000000000025</v>
      </c>
      <c r="W69" s="10">
        <f t="shared" si="3"/>
        <v>0.63566135663008161</v>
      </c>
      <c r="X69" s="10">
        <f t="shared" si="4"/>
        <v>1.4628226054715465</v>
      </c>
      <c r="Y69" s="10">
        <f t="shared" si="5"/>
        <v>0.76925972717667424</v>
      </c>
      <c r="Z69" s="10">
        <f t="shared" si="6"/>
        <v>1.0789454930211138</v>
      </c>
      <c r="AA69" s="10">
        <f t="shared" si="7"/>
        <v>2.0065247778665554</v>
      </c>
      <c r="AB69" s="10">
        <f t="shared" si="8"/>
        <v>0.50872658033299811</v>
      </c>
    </row>
    <row r="70" spans="20:28">
      <c r="T70">
        <f t="shared" si="0"/>
        <v>0.64000000000000035</v>
      </c>
      <c r="U70" s="10">
        <f t="shared" si="1"/>
        <v>1.5283723989115405</v>
      </c>
      <c r="V70" s="10">
        <f t="shared" si="2"/>
        <v>0.78400000000000025</v>
      </c>
      <c r="W70" s="10">
        <f t="shared" si="3"/>
        <v>0.6303762114449688</v>
      </c>
      <c r="X70" s="10">
        <f t="shared" si="4"/>
        <v>1.470168996034587</v>
      </c>
      <c r="Y70" s="10">
        <f t="shared" si="5"/>
        <v>0.77675251672709644</v>
      </c>
      <c r="Z70" s="10">
        <f t="shared" si="6"/>
        <v>1.0685376586832893</v>
      </c>
      <c r="AA70" s="10">
        <f t="shared" si="7"/>
        <v>2.0259917518363864</v>
      </c>
      <c r="AB70" s="10">
        <f t="shared" si="8"/>
        <v>0.5057880241077819</v>
      </c>
    </row>
    <row r="71" spans="20:28">
      <c r="T71">
        <f t="shared" si="0"/>
        <v>0.65000000000000036</v>
      </c>
      <c r="U71" s="10">
        <f t="shared" si="1"/>
        <v>1.5167645072742377</v>
      </c>
      <c r="V71" s="10">
        <f t="shared" si="2"/>
        <v>0.79000000000000026</v>
      </c>
      <c r="W71" s="10">
        <f t="shared" si="3"/>
        <v>0.62516102569079091</v>
      </c>
      <c r="X71" s="10">
        <f t="shared" si="4"/>
        <v>1.4775153865976274</v>
      </c>
      <c r="Y71" s="10">
        <f t="shared" si="5"/>
        <v>0.78439270541621542</v>
      </c>
      <c r="Z71" s="10">
        <f t="shared" si="6"/>
        <v>1.0581298243454651</v>
      </c>
      <c r="AA71" s="10">
        <f t="shared" si="7"/>
        <v>2.0457626791908776</v>
      </c>
      <c r="AB71" s="10">
        <f t="shared" si="8"/>
        <v>0.50284946788256579</v>
      </c>
    </row>
    <row r="72" spans="20:28">
      <c r="T72">
        <f t="shared" ref="T72:T104" si="9">T71+0.01</f>
        <v>0.66000000000000036</v>
      </c>
      <c r="U72" s="10">
        <f t="shared" ref="U72:U106" si="10">$H$43*8.314*$C$40/(101325*V72/1000)</f>
        <v>1.505331608978201</v>
      </c>
      <c r="V72" s="10">
        <f t="shared" ref="V72:V106" si="11">$C$29+T72*($C$31-$C$29)</f>
        <v>0.79600000000000026</v>
      </c>
      <c r="W72" s="10">
        <f t="shared" ref="W72:W106" si="12">$C$30*(($C$31/X72)^$H$44)</f>
        <v>0.6200145323364501</v>
      </c>
      <c r="X72" s="10">
        <f t="shared" ref="X72:X106" si="13">$C$31+T72*($C$33-$C$31)</f>
        <v>1.4848617771606678</v>
      </c>
      <c r="Y72" s="10">
        <f t="shared" ref="Y72:Y106" si="14">$H$43*8.314*$C$41/(101325*Z72/1000)</f>
        <v>0.79218468593359503</v>
      </c>
      <c r="Z72" s="10">
        <f t="shared" ref="Z72:Z106" si="15">$C$33+T72*($C$35-$C$33)</f>
        <v>1.0477219900076409</v>
      </c>
      <c r="AA72" s="10">
        <f t="shared" ref="AA72:AA106" si="16">$C$34*(($C$35/AB72)^$H$44)</f>
        <v>2.065844123917211</v>
      </c>
      <c r="AB72" s="10">
        <f t="shared" ref="AB72:AB106" si="17">$C$35+T72*($C$29-$C$35)</f>
        <v>0.49991091165734958</v>
      </c>
    </row>
    <row r="73" spans="20:28">
      <c r="T73">
        <f t="shared" si="9"/>
        <v>0.67000000000000037</v>
      </c>
      <c r="U73" s="10">
        <f t="shared" si="10"/>
        <v>1.4940697764920796</v>
      </c>
      <c r="V73" s="10">
        <f t="shared" si="11"/>
        <v>0.80200000000000027</v>
      </c>
      <c r="W73" s="10">
        <f t="shared" si="12"/>
        <v>0.61493549341269471</v>
      </c>
      <c r="X73" s="10">
        <f t="shared" si="13"/>
        <v>1.4922081677237082</v>
      </c>
      <c r="Y73" s="10">
        <f t="shared" si="14"/>
        <v>0.80013302726403246</v>
      </c>
      <c r="Z73" s="10">
        <f t="shared" si="15"/>
        <v>1.0373141556698167</v>
      </c>
      <c r="AA73" s="10">
        <f t="shared" si="16"/>
        <v>2.086242831482398</v>
      </c>
      <c r="AB73" s="10">
        <f t="shared" si="17"/>
        <v>0.49697235543213342</v>
      </c>
    </row>
    <row r="74" spans="20:28">
      <c r="T74">
        <f t="shared" si="9"/>
        <v>0.68000000000000038</v>
      </c>
      <c r="U74" s="10">
        <f t="shared" si="10"/>
        <v>1.4829751989438709</v>
      </c>
      <c r="V74" s="10">
        <f t="shared" si="11"/>
        <v>0.80800000000000027</v>
      </c>
      <c r="W74" s="10">
        <f t="shared" si="12"/>
        <v>0.60992269920664721</v>
      </c>
      <c r="X74" s="10">
        <f t="shared" si="13"/>
        <v>1.4995545582867487</v>
      </c>
      <c r="Y74" s="10">
        <f t="shared" si="14"/>
        <v>0.80824248362143813</v>
      </c>
      <c r="Z74" s="10">
        <f t="shared" si="15"/>
        <v>1.0269063213319924</v>
      </c>
      <c r="AA74" s="10">
        <f t="shared" si="16"/>
        <v>2.1069657349622863</v>
      </c>
      <c r="AB74" s="10">
        <f t="shared" si="17"/>
        <v>0.49403379920691726</v>
      </c>
    </row>
    <row r="75" spans="20:28">
      <c r="T75">
        <f t="shared" si="9"/>
        <v>0.69000000000000039</v>
      </c>
      <c r="U75" s="10">
        <f t="shared" si="10"/>
        <v>1.4720441778214348</v>
      </c>
      <c r="V75" s="10">
        <f t="shared" si="11"/>
        <v>0.81400000000000028</v>
      </c>
      <c r="W75" s="10">
        <f t="shared" si="12"/>
        <v>0.60497496748246959</v>
      </c>
      <c r="X75" s="10">
        <f t="shared" si="13"/>
        <v>1.5069009488497891</v>
      </c>
      <c r="Y75" s="10">
        <f t="shared" si="14"/>
        <v>0.81651800393155549</v>
      </c>
      <c r="Z75" s="10">
        <f t="shared" si="15"/>
        <v>1.016498486994168</v>
      </c>
      <c r="AA75" s="10">
        <f t="shared" si="16"/>
        <v>2.1280199614155375</v>
      </c>
      <c r="AB75" s="10">
        <f t="shared" si="17"/>
        <v>0.49109524298170104</v>
      </c>
    </row>
    <row r="76" spans="20:28">
      <c r="T76">
        <f t="shared" si="9"/>
        <v>0.7000000000000004</v>
      </c>
      <c r="U76" s="10">
        <f t="shared" si="10"/>
        <v>1.4612731228617657</v>
      </c>
      <c r="V76" s="10">
        <f t="shared" si="11"/>
        <v>0.82000000000000028</v>
      </c>
      <c r="W76" s="10">
        <f t="shared" si="12"/>
        <v>0.60009114272719399</v>
      </c>
      <c r="X76" s="10">
        <f t="shared" si="13"/>
        <v>1.5142473394128295</v>
      </c>
      <c r="Y76" s="10">
        <f t="shared" si="14"/>
        <v>0.82496474190326097</v>
      </c>
      <c r="Z76" s="10">
        <f t="shared" si="15"/>
        <v>1.006090652656344</v>
      </c>
      <c r="AA76" s="10">
        <f t="shared" si="16"/>
        <v>2.1494128385139097</v>
      </c>
      <c r="AB76" s="10">
        <f t="shared" si="17"/>
        <v>0.48815668675648494</v>
      </c>
    </row>
    <row r="77" spans="20:28">
      <c r="T77">
        <f t="shared" si="9"/>
        <v>0.71000000000000041</v>
      </c>
      <c r="U77" s="10">
        <f t="shared" si="10"/>
        <v>1.4506585481194283</v>
      </c>
      <c r="V77" s="10">
        <f t="shared" si="11"/>
        <v>0.82600000000000029</v>
      </c>
      <c r="W77" s="10">
        <f t="shared" si="12"/>
        <v>0.59527009542078646</v>
      </c>
      <c r="X77" s="10">
        <f t="shared" si="13"/>
        <v>1.5215937299758699</v>
      </c>
      <c r="Y77" s="10">
        <f t="shared" si="14"/>
        <v>0.8335880667315182</v>
      </c>
      <c r="Z77" s="10">
        <f t="shared" si="15"/>
        <v>0.99568281831851957</v>
      </c>
      <c r="AA77" s="10">
        <f t="shared" si="16"/>
        <v>2.1711519014407812</v>
      </c>
      <c r="AB77" s="10">
        <f t="shared" si="17"/>
        <v>0.48521813053126872</v>
      </c>
    </row>
    <row r="78" spans="20:28">
      <c r="T78">
        <f t="shared" si="9"/>
        <v>0.72000000000000042</v>
      </c>
      <c r="U78" s="10">
        <f t="shared" si="10"/>
        <v>1.4401970682051057</v>
      </c>
      <c r="V78" s="10">
        <f t="shared" si="11"/>
        <v>0.83200000000000029</v>
      </c>
      <c r="W78" s="10">
        <f t="shared" si="12"/>
        <v>0.5905107213295584</v>
      </c>
      <c r="X78" s="10">
        <f t="shared" si="13"/>
        <v>1.5289401205389104</v>
      </c>
      <c r="Y78" s="10">
        <f t="shared" si="14"/>
        <v>0.84239357447868213</v>
      </c>
      <c r="Z78" s="10">
        <f t="shared" si="15"/>
        <v>0.98527498398069535</v>
      </c>
      <c r="AA78" s="10">
        <f t="shared" si="16"/>
        <v>2.1932449000704439</v>
      </c>
      <c r="AB78" s="10">
        <f t="shared" si="17"/>
        <v>0.48227957430605256</v>
      </c>
    </row>
    <row r="79" spans="20:28">
      <c r="T79">
        <f t="shared" si="9"/>
        <v>0.73000000000000043</v>
      </c>
      <c r="U79" s="10">
        <f t="shared" si="10"/>
        <v>1.4298853946857371</v>
      </c>
      <c r="V79" s="10">
        <f t="shared" si="11"/>
        <v>0.8380000000000003</v>
      </c>
      <c r="W79" s="10">
        <f t="shared" si="12"/>
        <v>0.58581194082206423</v>
      </c>
      <c r="X79" s="10">
        <f t="shared" si="13"/>
        <v>1.5362865111019508</v>
      </c>
      <c r="Y79" s="10">
        <f t="shared" si="14"/>
        <v>0.85138710018486019</v>
      </c>
      <c r="Z79" s="10">
        <f t="shared" si="15"/>
        <v>0.97486714964287113</v>
      </c>
      <c r="AA79" s="10">
        <f t="shared" si="16"/>
        <v>2.2156998064414259</v>
      </c>
      <c r="AB79" s="10">
        <f t="shared" si="17"/>
        <v>0.4793410180808364</v>
      </c>
    </row>
    <row r="80" spans="20:28">
      <c r="T80">
        <f t="shared" si="9"/>
        <v>0.74000000000000044</v>
      </c>
      <c r="U80" s="10">
        <f t="shared" si="10"/>
        <v>1.4197203326382082</v>
      </c>
      <c r="V80" s="10">
        <f t="shared" si="11"/>
        <v>0.84400000000000031</v>
      </c>
      <c r="W80" s="10">
        <f t="shared" si="12"/>
        <v>0.58117269820667206</v>
      </c>
      <c r="X80" s="10">
        <f t="shared" si="13"/>
        <v>1.5436329016649912</v>
      </c>
      <c r="Y80" s="10">
        <f t="shared" si="14"/>
        <v>0.86057473076239477</v>
      </c>
      <c r="Z80" s="10">
        <f t="shared" si="15"/>
        <v>0.9644593153050468</v>
      </c>
      <c r="AA80" s="10">
        <f t="shared" si="16"/>
        <v>2.2385248225377379</v>
      </c>
      <c r="AB80" s="10">
        <f t="shared" si="17"/>
        <v>0.47640246185562024</v>
      </c>
    </row>
    <row r="81" spans="20:28">
      <c r="T81">
        <f t="shared" si="9"/>
        <v>0.75000000000000044</v>
      </c>
      <c r="U81" s="10">
        <f t="shared" si="10"/>
        <v>1.4096987773489975</v>
      </c>
      <c r="V81" s="10">
        <f t="shared" si="11"/>
        <v>0.85000000000000031</v>
      </c>
      <c r="W81" s="10">
        <f t="shared" si="12"/>
        <v>0.57659196109001776</v>
      </c>
      <c r="X81" s="10">
        <f t="shared" si="13"/>
        <v>1.5509792922280314</v>
      </c>
      <c r="Y81" s="10">
        <f t="shared" si="14"/>
        <v>0.86996281873434811</v>
      </c>
      <c r="Z81" s="10">
        <f t="shared" si="15"/>
        <v>0.95405148096722259</v>
      </c>
      <c r="AA81" s="10">
        <f t="shared" si="16"/>
        <v>2.261728388392759</v>
      </c>
      <c r="AB81" s="10">
        <f t="shared" si="17"/>
        <v>0.47346390563040408</v>
      </c>
    </row>
    <row r="82" spans="20:28">
      <c r="T82">
        <f t="shared" si="9"/>
        <v>0.76000000000000045</v>
      </c>
      <c r="U82" s="10">
        <f t="shared" si="10"/>
        <v>1.399817711152626</v>
      </c>
      <c r="V82" s="10">
        <f t="shared" si="11"/>
        <v>0.85600000000000032</v>
      </c>
      <c r="W82" s="10">
        <f t="shared" si="12"/>
        <v>0.57206871975558893</v>
      </c>
      <c r="X82" s="10">
        <f t="shared" si="13"/>
        <v>1.5583256827910721</v>
      </c>
      <c r="Y82" s="10">
        <f t="shared" si="14"/>
        <v>0.87955799688215341</v>
      </c>
      <c r="Z82" s="10">
        <f t="shared" si="15"/>
        <v>0.94364364662939826</v>
      </c>
      <c r="AA82" s="10">
        <f t="shared" si="16"/>
        <v>2.2853191905312173</v>
      </c>
      <c r="AB82" s="10">
        <f t="shared" si="17"/>
        <v>0.47052534940518786</v>
      </c>
    </row>
    <row r="83" spans="20:28">
      <c r="T83">
        <f t="shared" si="9"/>
        <v>0.77000000000000046</v>
      </c>
      <c r="U83" s="10">
        <f t="shared" si="10"/>
        <v>1.3900742004021436</v>
      </c>
      <c r="V83" s="10">
        <f t="shared" si="11"/>
        <v>0.86200000000000032</v>
      </c>
      <c r="W83" s="10">
        <f t="shared" si="12"/>
        <v>0.56760198656172067</v>
      </c>
      <c r="X83" s="10">
        <f t="shared" si="13"/>
        <v>1.5656720733541123</v>
      </c>
      <c r="Y83" s="10">
        <f t="shared" si="14"/>
        <v>0.88936719387340413</v>
      </c>
      <c r="Z83" s="10">
        <f t="shared" si="15"/>
        <v>0.93323581229157404</v>
      </c>
      <c r="AA83" s="10">
        <f t="shared" si="16"/>
        <v>2.309306170765602</v>
      </c>
      <c r="AB83" s="10">
        <f t="shared" si="17"/>
        <v>0.46758679317997176</v>
      </c>
    </row>
    <row r="84" spans="20:28">
      <c r="T84">
        <f t="shared" si="9"/>
        <v>0.78000000000000047</v>
      </c>
      <c r="U84" s="10">
        <f t="shared" si="10"/>
        <v>1.3804653925652624</v>
      </c>
      <c r="V84" s="10">
        <f t="shared" si="11"/>
        <v>0.86800000000000033</v>
      </c>
      <c r="W84" s="10">
        <f t="shared" si="12"/>
        <v>0.56319079535830063</v>
      </c>
      <c r="X84" s="10">
        <f t="shared" si="13"/>
        <v>1.5730184639171529</v>
      </c>
      <c r="Y84" s="10">
        <f t="shared" si="14"/>
        <v>0.8993976509471644</v>
      </c>
      <c r="Z84" s="10">
        <f t="shared" si="15"/>
        <v>0.92282797795374982</v>
      </c>
      <c r="AA84" s="10">
        <f t="shared" si="16"/>
        <v>2.3336985353642303</v>
      </c>
      <c r="AB84" s="10">
        <f t="shared" si="17"/>
        <v>0.46464823695475554</v>
      </c>
    </row>
    <row r="85" spans="20:28">
      <c r="T85">
        <f t="shared" si="9"/>
        <v>0.79000000000000048</v>
      </c>
      <c r="U85" s="10">
        <f t="shared" si="10"/>
        <v>1.3709885134401003</v>
      </c>
      <c r="V85" s="10">
        <f t="shared" si="11"/>
        <v>0.87400000000000033</v>
      </c>
      <c r="W85" s="10">
        <f t="shared" si="12"/>
        <v>0.55883420092152591</v>
      </c>
      <c r="X85" s="10">
        <f t="shared" si="13"/>
        <v>1.5803648544801931</v>
      </c>
      <c r="Y85" s="10">
        <f t="shared" si="14"/>
        <v>0.90965693974123862</v>
      </c>
      <c r="Z85" s="10">
        <f t="shared" si="15"/>
        <v>0.91242014361592549</v>
      </c>
      <c r="AA85" s="10">
        <f t="shared" si="16"/>
        <v>2.3585057646091214</v>
      </c>
      <c r="AB85" s="10">
        <f t="shared" si="17"/>
        <v>0.46170968072953938</v>
      </c>
    </row>
    <row r="86" spans="20:28">
      <c r="T86">
        <f t="shared" si="9"/>
        <v>0.80000000000000049</v>
      </c>
      <c r="U86" s="10">
        <f t="shared" si="10"/>
        <v>1.3616408644848272</v>
      </c>
      <c r="V86" s="10">
        <f t="shared" si="11"/>
        <v>0.88000000000000034</v>
      </c>
      <c r="W86" s="10">
        <f t="shared" si="12"/>
        <v>0.55453127840606731</v>
      </c>
      <c r="X86" s="10">
        <f t="shared" si="13"/>
        <v>1.5877112450432338</v>
      </c>
      <c r="Y86" s="10">
        <f t="shared" si="14"/>
        <v>0.92015298135363754</v>
      </c>
      <c r="Z86" s="10">
        <f t="shared" si="15"/>
        <v>0.90201230927810128</v>
      </c>
      <c r="AA86" s="10">
        <f t="shared" si="16"/>
        <v>2.3837376227628937</v>
      </c>
      <c r="AB86" s="10">
        <f t="shared" si="17"/>
        <v>0.45877112450432322</v>
      </c>
    </row>
    <row r="87" spans="20:28">
      <c r="T87">
        <f t="shared" si="9"/>
        <v>0.8100000000000005</v>
      </c>
      <c r="U87" s="10">
        <f t="shared" si="10"/>
        <v>1.35241982025581</v>
      </c>
      <c r="V87" s="10">
        <f t="shared" si="11"/>
        <v>0.88600000000000034</v>
      </c>
      <c r="W87" s="10">
        <f t="shared" si="12"/>
        <v>0.5502811228140303</v>
      </c>
      <c r="X87" s="10">
        <f t="shared" si="13"/>
        <v>1.595057635606274</v>
      </c>
      <c r="Y87" s="10">
        <f t="shared" si="14"/>
        <v>0.93089406673908848</v>
      </c>
      <c r="Z87" s="10">
        <f t="shared" si="15"/>
        <v>0.89160447494027706</v>
      </c>
      <c r="AA87" s="10">
        <f t="shared" si="16"/>
        <v>2.4094041684649161</v>
      </c>
      <c r="AB87" s="10">
        <f t="shared" si="17"/>
        <v>0.45583256827910701</v>
      </c>
    </row>
    <row r="88" spans="20:28">
      <c r="T88">
        <f t="shared" si="9"/>
        <v>0.82000000000000051</v>
      </c>
      <c r="U88" s="10">
        <f t="shared" si="10"/>
        <v>1.3433228259491565</v>
      </c>
      <c r="V88" s="10">
        <f t="shared" si="11"/>
        <v>0.89200000000000035</v>
      </c>
      <c r="W88" s="10">
        <f t="shared" si="12"/>
        <v>0.54608284848011868</v>
      </c>
      <c r="X88" s="10">
        <f t="shared" si="13"/>
        <v>1.6024040261693147</v>
      </c>
      <c r="Y88" s="10">
        <f t="shared" si="14"/>
        <v>0.9418888785509677</v>
      </c>
      <c r="Z88" s="10">
        <f t="shared" si="15"/>
        <v>0.88119664060245273</v>
      </c>
      <c r="AA88" s="10">
        <f t="shared" si="16"/>
        <v>2.4355157655781179</v>
      </c>
      <c r="AB88" s="10">
        <f t="shared" si="17"/>
        <v>0.4528940120538909</v>
      </c>
    </row>
    <row r="89" spans="20:28">
      <c r="T89">
        <f t="shared" si="9"/>
        <v>0.83000000000000052</v>
      </c>
      <c r="U89" s="10">
        <f t="shared" si="10"/>
        <v>1.3343473950408105</v>
      </c>
      <c r="V89" s="10">
        <f t="shared" si="11"/>
        <v>0.89800000000000035</v>
      </c>
      <c r="W89" s="10">
        <f t="shared" si="12"/>
        <v>0.54193558857244262</v>
      </c>
      <c r="X89" s="10">
        <f t="shared" si="13"/>
        <v>1.6097504167323549</v>
      </c>
      <c r="Y89" s="10">
        <f t="shared" si="14"/>
        <v>0.95314651454958454</v>
      </c>
      <c r="Z89" s="10">
        <f t="shared" si="15"/>
        <v>0.87078880626462851</v>
      </c>
      <c r="AA89" s="10">
        <f t="shared" si="16"/>
        <v>2.4620830945090857</v>
      </c>
      <c r="AB89" s="10">
        <f t="shared" si="17"/>
        <v>0.44995545582867469</v>
      </c>
    </row>
    <row r="90" spans="20:28">
      <c r="T90">
        <f t="shared" si="9"/>
        <v>0.84000000000000052</v>
      </c>
      <c r="U90" s="10">
        <f t="shared" si="10"/>
        <v>1.3254911070206281</v>
      </c>
      <c r="V90" s="10">
        <f t="shared" si="11"/>
        <v>0.90400000000000036</v>
      </c>
      <c r="W90" s="10">
        <f t="shared" si="12"/>
        <v>0.53783849460841748</v>
      </c>
      <c r="X90" s="10">
        <f t="shared" si="13"/>
        <v>1.6170968072953955</v>
      </c>
      <c r="Y90" s="10">
        <f t="shared" si="14"/>
        <v>0.96467651270945864</v>
      </c>
      <c r="Z90" s="10">
        <f t="shared" si="15"/>
        <v>0.86038097192680429</v>
      </c>
      <c r="AA90" s="10">
        <f t="shared" si="16"/>
        <v>2.4891171640253287</v>
      </c>
      <c r="AB90" s="10">
        <f t="shared" si="17"/>
        <v>0.44701689960345853</v>
      </c>
    </row>
    <row r="91" spans="20:28">
      <c r="T91">
        <f t="shared" si="9"/>
        <v>0.85000000000000053</v>
      </c>
      <c r="U91" s="10">
        <f t="shared" si="10"/>
        <v>1.3167516052160964</v>
      </c>
      <c r="V91" s="10">
        <f t="shared" si="11"/>
        <v>0.91000000000000036</v>
      </c>
      <c r="W91" s="10">
        <f t="shared" si="12"/>
        <v>0.53379073598524018</v>
      </c>
      <c r="X91" s="10">
        <f t="shared" si="13"/>
        <v>1.6244431978584357</v>
      </c>
      <c r="Y91" s="10">
        <f t="shared" si="14"/>
        <v>0.97648887817120722</v>
      </c>
      <c r="Z91" s="10">
        <f t="shared" si="15"/>
        <v>0.84997313758897997</v>
      </c>
      <c r="AA91" s="10">
        <f t="shared" si="16"/>
        <v>2.516629323595009</v>
      </c>
      <c r="AB91" s="10">
        <f t="shared" si="17"/>
        <v>0.44407834337824237</v>
      </c>
    </row>
    <row r="92" spans="20:28">
      <c r="T92">
        <f t="shared" si="9"/>
        <v>0.86000000000000054</v>
      </c>
      <c r="U92" s="10">
        <f t="shared" si="10"/>
        <v>1.3081265947015805</v>
      </c>
      <c r="V92" s="10">
        <f t="shared" si="11"/>
        <v>0.91600000000000037</v>
      </c>
      <c r="W92" s="10">
        <f t="shared" si="12"/>
        <v>0.52979149952443316</v>
      </c>
      <c r="X92" s="10">
        <f t="shared" si="13"/>
        <v>1.6317895884214764</v>
      </c>
      <c r="Y92" s="10">
        <f t="shared" si="14"/>
        <v>0.9885941121981231</v>
      </c>
      <c r="Z92" s="10">
        <f t="shared" si="15"/>
        <v>0.83956530325115575</v>
      </c>
      <c r="AA92" s="10">
        <f t="shared" si="16"/>
        <v>2.5446312762758705</v>
      </c>
      <c r="AB92" s="10">
        <f t="shared" si="17"/>
        <v>0.44113978715302621</v>
      </c>
    </row>
    <row r="93" spans="20:28">
      <c r="T93">
        <f t="shared" si="9"/>
        <v>0.87000000000000055</v>
      </c>
      <c r="U93" s="10">
        <f t="shared" si="10"/>
        <v>1.2996138402892057</v>
      </c>
      <c r="V93" s="10">
        <f t="shared" si="11"/>
        <v>0.92200000000000037</v>
      </c>
      <c r="W93" s="10">
        <f t="shared" si="12"/>
        <v>0.52583998902997842</v>
      </c>
      <c r="X93" s="10">
        <f t="shared" si="13"/>
        <v>1.6391359789845166</v>
      </c>
      <c r="Y93" s="10">
        <f t="shared" si="14"/>
        <v>1.0010032433135807</v>
      </c>
      <c r="Z93" s="10">
        <f t="shared" si="15"/>
        <v>0.82915746891333142</v>
      </c>
      <c r="AA93" s="10">
        <f t="shared" si="16"/>
        <v>2.5731350921816598</v>
      </c>
      <c r="AB93" s="10">
        <f t="shared" si="17"/>
        <v>0.43820123092781005</v>
      </c>
    </row>
    <row r="94" spans="20:28">
      <c r="T94">
        <f t="shared" si="9"/>
        <v>0.88000000000000056</v>
      </c>
      <c r="U94" s="10">
        <f t="shared" si="10"/>
        <v>1.2912111645976809</v>
      </c>
      <c r="V94" s="10">
        <f t="shared" si="11"/>
        <v>0.92800000000000038</v>
      </c>
      <c r="W94" s="10">
        <f t="shared" si="12"/>
        <v>0.52193542485957467</v>
      </c>
      <c r="X94" s="10">
        <f t="shared" si="13"/>
        <v>1.6464823695475572</v>
      </c>
      <c r="Y94" s="10">
        <f t="shared" si="14"/>
        <v>1.0137278608133298</v>
      </c>
      <c r="Z94" s="10">
        <f t="shared" si="15"/>
        <v>0.8187496345755072</v>
      </c>
      <c r="AA94" s="10">
        <f t="shared" si="16"/>
        <v>2.6021532225560047</v>
      </c>
      <c r="AB94" s="10">
        <f t="shared" si="17"/>
        <v>0.43526267470259383</v>
      </c>
    </row>
    <row r="95" spans="20:28">
      <c r="T95">
        <f t="shared" si="9"/>
        <v>0.89000000000000057</v>
      </c>
      <c r="U95" s="10">
        <f t="shared" si="10"/>
        <v>1.2829164461955544</v>
      </c>
      <c r="V95" s="10">
        <f t="shared" si="11"/>
        <v>0.93400000000000039</v>
      </c>
      <c r="W95" s="10">
        <f t="shared" si="12"/>
        <v>0.51807704350857398</v>
      </c>
      <c r="X95" s="10">
        <f t="shared" si="13"/>
        <v>1.6538287601105974</v>
      </c>
      <c r="Y95" s="10">
        <f t="shared" si="14"/>
        <v>1.02678015086672</v>
      </c>
      <c r="Z95" s="10">
        <f t="shared" si="15"/>
        <v>0.80834180023768298</v>
      </c>
      <c r="AA95" s="10">
        <f t="shared" si="16"/>
        <v>2.6316985144854756</v>
      </c>
      <c r="AB95" s="10">
        <f t="shared" si="17"/>
        <v>0.43232411847737767</v>
      </c>
    </row>
    <row r="96" spans="20:28">
      <c r="T96">
        <f t="shared" si="9"/>
        <v>0.90000000000000058</v>
      </c>
      <c r="U96" s="10">
        <f t="shared" si="10"/>
        <v>1.2747276178155826</v>
      </c>
      <c r="V96" s="10">
        <f t="shared" si="11"/>
        <v>0.94000000000000039</v>
      </c>
      <c r="W96" s="10">
        <f t="shared" si="12"/>
        <v>0.51426409720616284</v>
      </c>
      <c r="X96" s="10">
        <f t="shared" si="13"/>
        <v>1.6611751506736381</v>
      </c>
      <c r="Y96" s="10">
        <f t="shared" si="14"/>
        <v>1.0401729354432427</v>
      </c>
      <c r="Z96" s="10">
        <f t="shared" si="15"/>
        <v>0.79793396589985865</v>
      </c>
      <c r="AA96" s="10">
        <f t="shared" si="16"/>
        <v>2.6617842262854357</v>
      </c>
      <c r="AB96" s="10">
        <f t="shared" si="17"/>
        <v>0.42938556225216151</v>
      </c>
    </row>
    <row r="97" spans="20:28">
      <c r="T97">
        <f t="shared" si="9"/>
        <v>0.91000000000000059</v>
      </c>
      <c r="U97" s="10">
        <f t="shared" si="10"/>
        <v>1.2666426646370483</v>
      </c>
      <c r="V97" s="10">
        <f t="shared" si="11"/>
        <v>0.9460000000000004</v>
      </c>
      <c r="W97" s="10">
        <f t="shared" si="12"/>
        <v>0.51049585352338511</v>
      </c>
      <c r="X97" s="10">
        <f t="shared" si="13"/>
        <v>1.6685215412366783</v>
      </c>
      <c r="Y97" s="10">
        <f t="shared" si="14"/>
        <v>1.0539197143257524</v>
      </c>
      <c r="Z97" s="10">
        <f t="shared" si="15"/>
        <v>0.78752613156203444</v>
      </c>
      <c r="AA97" s="10">
        <f t="shared" si="16"/>
        <v>2.6924240435943125</v>
      </c>
      <c r="AB97" s="10">
        <f t="shared" si="17"/>
        <v>0.42644700602694535</v>
      </c>
    </row>
    <row r="98" spans="20:28">
      <c r="T98">
        <f t="shared" si="9"/>
        <v>0.9200000000000006</v>
      </c>
      <c r="U98" s="10">
        <f t="shared" si="10"/>
        <v>1.2586596226330333</v>
      </c>
      <c r="V98" s="10">
        <f t="shared" si="11"/>
        <v>0.9520000000000004</v>
      </c>
      <c r="W98" s="10">
        <f t="shared" si="12"/>
        <v>0.50677159499259739</v>
      </c>
      <c r="X98" s="10">
        <f t="shared" si="13"/>
        <v>1.6758679317997189</v>
      </c>
      <c r="Y98" s="10">
        <f t="shared" si="14"/>
        <v>1.0680347104997581</v>
      </c>
      <c r="Z98" s="10">
        <f t="shared" si="15"/>
        <v>0.77711829722421022</v>
      </c>
      <c r="AA98" s="10">
        <f t="shared" si="16"/>
        <v>2.7236320962140561</v>
      </c>
      <c r="AB98" s="10">
        <f t="shared" si="17"/>
        <v>0.42350844980172919</v>
      </c>
    </row>
    <row r="99" spans="20:28">
      <c r="T99">
        <f t="shared" si="9"/>
        <v>0.9300000000000006</v>
      </c>
      <c r="U99" s="10">
        <f t="shared" si="10"/>
        <v>1.2507765769797994</v>
      </c>
      <c r="V99" s="10">
        <f t="shared" si="11"/>
        <v>0.95800000000000041</v>
      </c>
      <c r="W99" s="10">
        <f t="shared" si="12"/>
        <v>0.50309061873798466</v>
      </c>
      <c r="X99" s="10">
        <f t="shared" si="13"/>
        <v>1.6832143223627591</v>
      </c>
      <c r="Y99" s="10">
        <f t="shared" si="14"/>
        <v>1.0825329192395738</v>
      </c>
      <c r="Z99" s="10">
        <f t="shared" si="15"/>
        <v>0.76671046288638589</v>
      </c>
      <c r="AA99" s="10">
        <f t="shared" si="16"/>
        <v>2.7554229757368502</v>
      </c>
      <c r="AB99" s="10">
        <f t="shared" si="17"/>
        <v>0.42056989357651303</v>
      </c>
    </row>
    <row r="100" spans="20:28">
      <c r="T100">
        <f t="shared" si="9"/>
        <v>0.94000000000000061</v>
      </c>
      <c r="U100" s="10">
        <f t="shared" si="10"/>
        <v>1.2429916605255682</v>
      </c>
      <c r="V100" s="10">
        <f t="shared" si="11"/>
        <v>0.96400000000000041</v>
      </c>
      <c r="W100" s="10">
        <f t="shared" si="12"/>
        <v>0.49945223611676282</v>
      </c>
      <c r="X100" s="10">
        <f t="shared" si="13"/>
        <v>1.6905607129257998</v>
      </c>
      <c r="Y100" s="10">
        <f t="shared" si="14"/>
        <v>1.097430161247458</v>
      </c>
      <c r="Z100" s="10">
        <f t="shared" si="15"/>
        <v>0.75630262854856167</v>
      </c>
      <c r="AA100" s="10">
        <f t="shared" si="16"/>
        <v>2.7878117540005936</v>
      </c>
      <c r="AB100" s="10">
        <f t="shared" si="17"/>
        <v>0.41763133735129682</v>
      </c>
    </row>
    <row r="101" spans="20:28">
      <c r="T101">
        <f t="shared" si="9"/>
        <v>0.95000000000000062</v>
      </c>
      <c r="U101" s="10">
        <f t="shared" si="10"/>
        <v>1.2353030523161317</v>
      </c>
      <c r="V101" s="10">
        <f t="shared" si="11"/>
        <v>0.97000000000000042</v>
      </c>
      <c r="W101" s="10">
        <f t="shared" si="12"/>
        <v>0.49585577237071676</v>
      </c>
      <c r="X101" s="10">
        <f t="shared" si="13"/>
        <v>1.69790710348884</v>
      </c>
      <c r="Y101" s="10">
        <f t="shared" si="14"/>
        <v>1.1127431402416084</v>
      </c>
      <c r="Z101" s="10">
        <f t="shared" si="15"/>
        <v>0.74589479421073746</v>
      </c>
      <c r="AA101" s="10">
        <f t="shared" si="16"/>
        <v>2.8208140024182651</v>
      </c>
      <c r="AB101" s="10">
        <f t="shared" si="17"/>
        <v>0.41469278112608066</v>
      </c>
    </row>
    <row r="102" spans="20:28">
      <c r="T102">
        <f t="shared" si="9"/>
        <v>0.96000000000000063</v>
      </c>
      <c r="U102" s="10">
        <f t="shared" si="10"/>
        <v>1.2277089761748441</v>
      </c>
      <c r="V102" s="10">
        <f t="shared" si="11"/>
        <v>0.97600000000000042</v>
      </c>
      <c r="W102" s="10">
        <f t="shared" si="12"/>
        <v>0.49230056628772967</v>
      </c>
      <c r="X102" s="10">
        <f t="shared" si="13"/>
        <v>1.7052534940518806</v>
      </c>
      <c r="Y102" s="10">
        <f t="shared" si="14"/>
        <v>1.1284895054337067</v>
      </c>
      <c r="Z102" s="10">
        <f t="shared" si="15"/>
        <v>0.73548695987291313</v>
      </c>
      <c r="AA102" s="10">
        <f t="shared" si="16"/>
        <v>2.8544458122291312</v>
      </c>
      <c r="AB102" s="10">
        <f t="shared" si="17"/>
        <v>0.4117542249008645</v>
      </c>
    </row>
    <row r="103" spans="20:28">
      <c r="T103">
        <f t="shared" si="9"/>
        <v>0.97000000000000064</v>
      </c>
      <c r="U103" s="10">
        <f t="shared" si="10"/>
        <v>1.2202076993346718</v>
      </c>
      <c r="V103" s="10">
        <f t="shared" si="11"/>
        <v>0.98200000000000043</v>
      </c>
      <c r="W103" s="10">
        <f t="shared" si="12"/>
        <v>0.48878596987298184</v>
      </c>
      <c r="X103" s="10">
        <f t="shared" si="13"/>
        <v>1.7125998846149209</v>
      </c>
      <c r="Y103" s="10">
        <f t="shared" si="14"/>
        <v>1.1446879193873007</v>
      </c>
      <c r="Z103" s="10">
        <f t="shared" si="15"/>
        <v>0.7250791255350888</v>
      </c>
      <c r="AA103" s="10">
        <f t="shared" si="16"/>
        <v>2.8887238157226744</v>
      </c>
      <c r="AB103" s="10">
        <f t="shared" si="17"/>
        <v>0.40881566867564834</v>
      </c>
    </row>
    <row r="104" spans="20:28">
      <c r="T104">
        <f t="shared" si="9"/>
        <v>0.98000000000000065</v>
      </c>
      <c r="U104" s="10">
        <f t="shared" si="10"/>
        <v>1.2127975311200887</v>
      </c>
      <c r="V104" s="10">
        <f t="shared" si="11"/>
        <v>0.98800000000000043</v>
      </c>
      <c r="W104" s="10">
        <f t="shared" si="12"/>
        <v>0.48531134802949438</v>
      </c>
      <c r="X104" s="10">
        <f t="shared" si="13"/>
        <v>1.7199462751779613</v>
      </c>
      <c r="Y104" s="10">
        <f t="shared" si="14"/>
        <v>1.1613581318055626</v>
      </c>
      <c r="Z104" s="10">
        <f t="shared" si="15"/>
        <v>0.71467129119726458</v>
      </c>
      <c r="AA104" s="10">
        <f t="shared" si="16"/>
        <v>2.9236652084894081</v>
      </c>
      <c r="AB104" s="10">
        <f t="shared" si="17"/>
        <v>0.40587711245043218</v>
      </c>
    </row>
    <row r="105" spans="20:28">
      <c r="T105">
        <f>T104+0.01</f>
        <v>0.99000000000000066</v>
      </c>
      <c r="U105" s="10">
        <f t="shared" si="10"/>
        <v>1.205476821676708</v>
      </c>
      <c r="V105" s="10">
        <f t="shared" si="11"/>
        <v>0.99400000000000044</v>
      </c>
      <c r="W105" s="10">
        <f t="shared" si="12"/>
        <v>0.48187607824772116</v>
      </c>
      <c r="X105" s="10">
        <f t="shared" si="13"/>
        <v>1.7272926657410017</v>
      </c>
      <c r="Y105" s="10">
        <f t="shared" si="14"/>
        <v>1.1785210598618021</v>
      </c>
      <c r="Z105" s="10">
        <f t="shared" si="15"/>
        <v>0.70426345685944036</v>
      </c>
      <c r="AA105" s="10">
        <f t="shared" si="16"/>
        <v>2.9592877727560953</v>
      </c>
      <c r="AB105" s="10">
        <f t="shared" si="17"/>
        <v>0.40293855622521602</v>
      </c>
    </row>
    <row r="106" spans="20:28">
      <c r="T106">
        <f>T105+0.01</f>
        <v>1.0000000000000007</v>
      </c>
      <c r="U106" s="10">
        <f t="shared" si="10"/>
        <v>1.1982439607466477</v>
      </c>
      <c r="V106" s="10">
        <f t="shared" si="11"/>
        <v>1.0000000000000004</v>
      </c>
      <c r="W106" s="10">
        <f t="shared" si="12"/>
        <v>0.47847955030389105</v>
      </c>
      <c r="X106" s="10">
        <f t="shared" si="13"/>
        <v>1.7346390563040421</v>
      </c>
      <c r="Y106" s="10">
        <f t="shared" si="14"/>
        <v>1.1961988757597293</v>
      </c>
      <c r="Z106" s="10">
        <f t="shared" si="15"/>
        <v>0.69385562252161614</v>
      </c>
      <c r="AA106" s="10">
        <f t="shared" si="16"/>
        <v>2.9956099018666236</v>
      </c>
      <c r="AB106" s="10">
        <f t="shared" si="17"/>
        <v>0.3999999999999998</v>
      </c>
    </row>
  </sheetData>
  <mergeCells count="19">
    <mergeCell ref="B44:G44"/>
    <mergeCell ref="U4:V4"/>
    <mergeCell ref="W4:X4"/>
    <mergeCell ref="B15:G15"/>
    <mergeCell ref="B16:G16"/>
    <mergeCell ref="B17:G17"/>
    <mergeCell ref="B18:G18"/>
    <mergeCell ref="B19:G19"/>
    <mergeCell ref="B21:G21"/>
    <mergeCell ref="B6:G6"/>
    <mergeCell ref="B7:G7"/>
    <mergeCell ref="B8:G8"/>
    <mergeCell ref="B9:G9"/>
    <mergeCell ref="B10:G10"/>
    <mergeCell ref="Y4:Z4"/>
    <mergeCell ref="AA4:AB4"/>
    <mergeCell ref="B11:G11"/>
    <mergeCell ref="B12:G12"/>
    <mergeCell ref="B43:G43"/>
  </mergeCells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Carnot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2017-09-17T11:33:21Z</dcterms:modified>
</cp:coreProperties>
</file>