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Carnot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3" i="1"/>
  <c r="H18" s="1"/>
  <c r="T106"/>
  <c r="T105"/>
  <c r="T34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8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T28" s="1"/>
  <c r="T29" s="1"/>
  <c r="T30" s="1"/>
  <c r="T31" s="1"/>
  <c r="T32" s="1"/>
  <c r="T33" s="1"/>
  <c r="T7"/>
  <c r="C31"/>
  <c r="C29"/>
  <c r="V6" s="1"/>
  <c r="H44"/>
  <c r="C41"/>
  <c r="C40"/>
  <c r="C28" l="1"/>
  <c r="U6" s="1"/>
  <c r="C30"/>
  <c r="W6" s="1"/>
  <c r="V11"/>
  <c r="U11" s="1"/>
  <c r="V104"/>
  <c r="U104" s="1"/>
  <c r="V92"/>
  <c r="U92" s="1"/>
  <c r="V80"/>
  <c r="U80" s="1"/>
  <c r="V72"/>
  <c r="U72" s="1"/>
  <c r="V64"/>
  <c r="U64" s="1"/>
  <c r="V56"/>
  <c r="U56" s="1"/>
  <c r="V52"/>
  <c r="U52" s="1"/>
  <c r="V44"/>
  <c r="U44" s="1"/>
  <c r="V36"/>
  <c r="U36" s="1"/>
  <c r="V28"/>
  <c r="U28" s="1"/>
  <c r="V16"/>
  <c r="U16" s="1"/>
  <c r="V105"/>
  <c r="U105" s="1"/>
  <c r="V101"/>
  <c r="U101" s="1"/>
  <c r="V97"/>
  <c r="U97" s="1"/>
  <c r="V93"/>
  <c r="U93" s="1"/>
  <c r="V89"/>
  <c r="U89" s="1"/>
  <c r="V85"/>
  <c r="U85" s="1"/>
  <c r="V81"/>
  <c r="U81" s="1"/>
  <c r="V77"/>
  <c r="U77" s="1"/>
  <c r="V73"/>
  <c r="U73" s="1"/>
  <c r="V69"/>
  <c r="U69" s="1"/>
  <c r="V65"/>
  <c r="U65" s="1"/>
  <c r="V61"/>
  <c r="U61" s="1"/>
  <c r="V57"/>
  <c r="U57" s="1"/>
  <c r="V53"/>
  <c r="U53" s="1"/>
  <c r="V49"/>
  <c r="U49" s="1"/>
  <c r="V45"/>
  <c r="U45" s="1"/>
  <c r="V41"/>
  <c r="U41" s="1"/>
  <c r="V37"/>
  <c r="U37" s="1"/>
  <c r="V33"/>
  <c r="U33" s="1"/>
  <c r="V29"/>
  <c r="U29" s="1"/>
  <c r="V25"/>
  <c r="U25" s="1"/>
  <c r="V21"/>
  <c r="U21" s="1"/>
  <c r="V17"/>
  <c r="U17" s="1"/>
  <c r="V13"/>
  <c r="U13" s="1"/>
  <c r="V9"/>
  <c r="U9" s="1"/>
  <c r="V96"/>
  <c r="U96" s="1"/>
  <c r="V88"/>
  <c r="U88" s="1"/>
  <c r="V76"/>
  <c r="U76" s="1"/>
  <c r="V68"/>
  <c r="U68" s="1"/>
  <c r="V60"/>
  <c r="U60" s="1"/>
  <c r="V48"/>
  <c r="U48" s="1"/>
  <c r="V40"/>
  <c r="U40" s="1"/>
  <c r="V32"/>
  <c r="U32" s="1"/>
  <c r="V24"/>
  <c r="U24" s="1"/>
  <c r="V20"/>
  <c r="U20" s="1"/>
  <c r="V12"/>
  <c r="U12" s="1"/>
  <c r="V8"/>
  <c r="U8" s="1"/>
  <c r="V106"/>
  <c r="U106" s="1"/>
  <c r="V102"/>
  <c r="U102" s="1"/>
  <c r="V98"/>
  <c r="U98" s="1"/>
  <c r="V94"/>
  <c r="U94" s="1"/>
  <c r="V90"/>
  <c r="U90" s="1"/>
  <c r="V86"/>
  <c r="U86" s="1"/>
  <c r="V82"/>
  <c r="U82" s="1"/>
  <c r="V78"/>
  <c r="U78" s="1"/>
  <c r="V74"/>
  <c r="U74" s="1"/>
  <c r="V70"/>
  <c r="U70" s="1"/>
  <c r="V66"/>
  <c r="U66" s="1"/>
  <c r="V62"/>
  <c r="U62" s="1"/>
  <c r="V58"/>
  <c r="U58" s="1"/>
  <c r="V54"/>
  <c r="U54" s="1"/>
  <c r="V50"/>
  <c r="U50" s="1"/>
  <c r="V46"/>
  <c r="U46" s="1"/>
  <c r="V42"/>
  <c r="U42" s="1"/>
  <c r="V38"/>
  <c r="U38" s="1"/>
  <c r="V34"/>
  <c r="U34" s="1"/>
  <c r="V30"/>
  <c r="U30" s="1"/>
  <c r="V26"/>
  <c r="U26" s="1"/>
  <c r="V22"/>
  <c r="U22" s="1"/>
  <c r="V18"/>
  <c r="U18" s="1"/>
  <c r="V14"/>
  <c r="U14" s="1"/>
  <c r="V10"/>
  <c r="U10" s="1"/>
  <c r="X6"/>
  <c r="V100"/>
  <c r="U100" s="1"/>
  <c r="V84"/>
  <c r="U84" s="1"/>
  <c r="V7"/>
  <c r="U7" s="1"/>
  <c r="V103"/>
  <c r="U103" s="1"/>
  <c r="V99"/>
  <c r="U99" s="1"/>
  <c r="V95"/>
  <c r="U95" s="1"/>
  <c r="V91"/>
  <c r="U91" s="1"/>
  <c r="V87"/>
  <c r="U87" s="1"/>
  <c r="V83"/>
  <c r="U83" s="1"/>
  <c r="V79"/>
  <c r="U79" s="1"/>
  <c r="V75"/>
  <c r="U75" s="1"/>
  <c r="V71"/>
  <c r="U71" s="1"/>
  <c r="V67"/>
  <c r="U67" s="1"/>
  <c r="V63"/>
  <c r="U63" s="1"/>
  <c r="V59"/>
  <c r="U59" s="1"/>
  <c r="V55"/>
  <c r="U55" s="1"/>
  <c r="V51"/>
  <c r="U51" s="1"/>
  <c r="V47"/>
  <c r="U47" s="1"/>
  <c r="V43"/>
  <c r="U43" s="1"/>
  <c r="V39"/>
  <c r="U39" s="1"/>
  <c r="V35"/>
  <c r="U35" s="1"/>
  <c r="V31"/>
  <c r="U31" s="1"/>
  <c r="V27"/>
  <c r="U27" s="1"/>
  <c r="V23"/>
  <c r="U23" s="1"/>
  <c r="V19"/>
  <c r="U19" s="1"/>
  <c r="V15"/>
  <c r="U15" s="1"/>
  <c r="H21"/>
  <c r="H15"/>
  <c r="C35"/>
  <c r="C34" s="1"/>
  <c r="H17"/>
  <c r="C33"/>
  <c r="H19" l="1"/>
  <c r="C32"/>
  <c r="Y6" s="1"/>
  <c r="Z11"/>
  <c r="Y11" s="1"/>
  <c r="Z15"/>
  <c r="Y15" s="1"/>
  <c r="Z19"/>
  <c r="Y19" s="1"/>
  <c r="Z23"/>
  <c r="Y23" s="1"/>
  <c r="Z27"/>
  <c r="Y27" s="1"/>
  <c r="Z31"/>
  <c r="Y31" s="1"/>
  <c r="Z35"/>
  <c r="Y35" s="1"/>
  <c r="Z39"/>
  <c r="Y39" s="1"/>
  <c r="Z43"/>
  <c r="Y43" s="1"/>
  <c r="Z47"/>
  <c r="Y47" s="1"/>
  <c r="Z51"/>
  <c r="Y51" s="1"/>
  <c r="Z55"/>
  <c r="Y55" s="1"/>
  <c r="Z59"/>
  <c r="Y59" s="1"/>
  <c r="Z63"/>
  <c r="Y63" s="1"/>
  <c r="Z67"/>
  <c r="Y67" s="1"/>
  <c r="Z71"/>
  <c r="Y71" s="1"/>
  <c r="Z75"/>
  <c r="Y75" s="1"/>
  <c r="Z79"/>
  <c r="Y79" s="1"/>
  <c r="Z83"/>
  <c r="Y83" s="1"/>
  <c r="Z87"/>
  <c r="Y87" s="1"/>
  <c r="Z91"/>
  <c r="Y91" s="1"/>
  <c r="Z95"/>
  <c r="Y95" s="1"/>
  <c r="Z99"/>
  <c r="Y99" s="1"/>
  <c r="Z103"/>
  <c r="Y103" s="1"/>
  <c r="Z7"/>
  <c r="Y7" s="1"/>
  <c r="X11"/>
  <c r="W11" s="1"/>
  <c r="X15"/>
  <c r="W15" s="1"/>
  <c r="X19"/>
  <c r="W19" s="1"/>
  <c r="X23"/>
  <c r="W23" s="1"/>
  <c r="X27"/>
  <c r="W27" s="1"/>
  <c r="X31"/>
  <c r="W31" s="1"/>
  <c r="X35"/>
  <c r="W35" s="1"/>
  <c r="X39"/>
  <c r="W39" s="1"/>
  <c r="X43"/>
  <c r="W43" s="1"/>
  <c r="X47"/>
  <c r="W47" s="1"/>
  <c r="X51"/>
  <c r="W51" s="1"/>
  <c r="X55"/>
  <c r="W55" s="1"/>
  <c r="X59"/>
  <c r="W59" s="1"/>
  <c r="X63"/>
  <c r="W63" s="1"/>
  <c r="X67"/>
  <c r="W67" s="1"/>
  <c r="X71"/>
  <c r="W71" s="1"/>
  <c r="X75"/>
  <c r="W75" s="1"/>
  <c r="X79"/>
  <c r="W79" s="1"/>
  <c r="X83"/>
  <c r="W83" s="1"/>
  <c r="X87"/>
  <c r="W87" s="1"/>
  <c r="X91"/>
  <c r="W91" s="1"/>
  <c r="X95"/>
  <c r="W95" s="1"/>
  <c r="X99"/>
  <c r="W99" s="1"/>
  <c r="X103"/>
  <c r="W103" s="1"/>
  <c r="X7"/>
  <c r="W7" s="1"/>
  <c r="H16"/>
  <c r="X66"/>
  <c r="W66" s="1"/>
  <c r="X78"/>
  <c r="W78" s="1"/>
  <c r="X82"/>
  <c r="W82" s="1"/>
  <c r="X90"/>
  <c r="W90" s="1"/>
  <c r="X98"/>
  <c r="W98" s="1"/>
  <c r="X106"/>
  <c r="W106" s="1"/>
  <c r="Z6"/>
  <c r="Z9"/>
  <c r="Y9" s="1"/>
  <c r="Z17"/>
  <c r="Y17" s="1"/>
  <c r="Z25"/>
  <c r="Y25" s="1"/>
  <c r="Z33"/>
  <c r="Y33" s="1"/>
  <c r="Z41"/>
  <c r="Y41" s="1"/>
  <c r="Z49"/>
  <c r="Y49" s="1"/>
  <c r="Z57"/>
  <c r="Y57" s="1"/>
  <c r="Z65"/>
  <c r="Y65" s="1"/>
  <c r="Z73"/>
  <c r="Y73" s="1"/>
  <c r="Z81"/>
  <c r="Y81" s="1"/>
  <c r="Z89"/>
  <c r="Y89" s="1"/>
  <c r="Z97"/>
  <c r="Y97" s="1"/>
  <c r="Z105"/>
  <c r="Y105" s="1"/>
  <c r="X9"/>
  <c r="W9" s="1"/>
  <c r="Z10"/>
  <c r="Y10" s="1"/>
  <c r="Z14"/>
  <c r="Y14" s="1"/>
  <c r="Z18"/>
  <c r="Y18" s="1"/>
  <c r="Z22"/>
  <c r="Y22" s="1"/>
  <c r="Z26"/>
  <c r="Y26" s="1"/>
  <c r="Z30"/>
  <c r="Y30" s="1"/>
  <c r="Z34"/>
  <c r="Y34" s="1"/>
  <c r="Z38"/>
  <c r="Y38" s="1"/>
  <c r="Z42"/>
  <c r="Y42" s="1"/>
  <c r="Z46"/>
  <c r="Y46" s="1"/>
  <c r="Z50"/>
  <c r="Y50" s="1"/>
  <c r="Z54"/>
  <c r="Y54" s="1"/>
  <c r="Z58"/>
  <c r="Y58" s="1"/>
  <c r="Z62"/>
  <c r="Y62" s="1"/>
  <c r="Z66"/>
  <c r="Y66" s="1"/>
  <c r="Z70"/>
  <c r="Y70" s="1"/>
  <c r="Z74"/>
  <c r="Y74" s="1"/>
  <c r="Z78"/>
  <c r="Y78" s="1"/>
  <c r="Z82"/>
  <c r="Y82" s="1"/>
  <c r="Z86"/>
  <c r="Y86" s="1"/>
  <c r="Z90"/>
  <c r="Y90" s="1"/>
  <c r="Z94"/>
  <c r="Y94" s="1"/>
  <c r="Z98"/>
  <c r="Y98" s="1"/>
  <c r="Z102"/>
  <c r="Y102" s="1"/>
  <c r="Z106"/>
  <c r="Y106" s="1"/>
  <c r="X10"/>
  <c r="W10" s="1"/>
  <c r="X14"/>
  <c r="W14" s="1"/>
  <c r="X18"/>
  <c r="W18" s="1"/>
  <c r="X22"/>
  <c r="W22" s="1"/>
  <c r="X26"/>
  <c r="W26" s="1"/>
  <c r="X30"/>
  <c r="W30" s="1"/>
  <c r="X34"/>
  <c r="W34" s="1"/>
  <c r="X38"/>
  <c r="W38" s="1"/>
  <c r="X42"/>
  <c r="W42" s="1"/>
  <c r="X46"/>
  <c r="W46" s="1"/>
  <c r="X50"/>
  <c r="W50" s="1"/>
  <c r="X54"/>
  <c r="W54" s="1"/>
  <c r="X58"/>
  <c r="W58" s="1"/>
  <c r="X62"/>
  <c r="W62" s="1"/>
  <c r="X70"/>
  <c r="W70" s="1"/>
  <c r="X74"/>
  <c r="W74" s="1"/>
  <c r="X86"/>
  <c r="W86" s="1"/>
  <c r="X94"/>
  <c r="W94" s="1"/>
  <c r="X102"/>
  <c r="W102" s="1"/>
  <c r="Z13"/>
  <c r="Y13" s="1"/>
  <c r="Z21"/>
  <c r="Y21" s="1"/>
  <c r="Z29"/>
  <c r="Y29" s="1"/>
  <c r="Z37"/>
  <c r="Y37" s="1"/>
  <c r="Z45"/>
  <c r="Y45" s="1"/>
  <c r="Z53"/>
  <c r="Y53" s="1"/>
  <c r="Z61"/>
  <c r="Y61" s="1"/>
  <c r="Z69"/>
  <c r="Y69" s="1"/>
  <c r="Z77"/>
  <c r="Y77" s="1"/>
  <c r="Z85"/>
  <c r="Y85" s="1"/>
  <c r="Z93"/>
  <c r="Y93" s="1"/>
  <c r="Z101"/>
  <c r="Y101" s="1"/>
  <c r="X13"/>
  <c r="W13" s="1"/>
  <c r="Z20"/>
  <c r="Y20" s="1"/>
  <c r="Z36"/>
  <c r="Y36" s="1"/>
  <c r="Z52"/>
  <c r="Y52" s="1"/>
  <c r="Z68"/>
  <c r="Y68" s="1"/>
  <c r="Z84"/>
  <c r="Y84" s="1"/>
  <c r="Z100"/>
  <c r="Y100" s="1"/>
  <c r="X12"/>
  <c r="W12" s="1"/>
  <c r="X21"/>
  <c r="W21" s="1"/>
  <c r="X29"/>
  <c r="W29" s="1"/>
  <c r="X37"/>
  <c r="W37" s="1"/>
  <c r="X45"/>
  <c r="W45" s="1"/>
  <c r="X53"/>
  <c r="W53" s="1"/>
  <c r="X61"/>
  <c r="W61" s="1"/>
  <c r="X69"/>
  <c r="W69" s="1"/>
  <c r="X77"/>
  <c r="W77" s="1"/>
  <c r="X85"/>
  <c r="W85" s="1"/>
  <c r="X93"/>
  <c r="W93" s="1"/>
  <c r="X101"/>
  <c r="W101" s="1"/>
  <c r="Z16"/>
  <c r="Y16" s="1"/>
  <c r="Z32"/>
  <c r="Y32" s="1"/>
  <c r="Z48"/>
  <c r="Y48" s="1"/>
  <c r="Z64"/>
  <c r="Y64" s="1"/>
  <c r="Z80"/>
  <c r="Y80" s="1"/>
  <c r="Z96"/>
  <c r="Y96" s="1"/>
  <c r="X8"/>
  <c r="W8" s="1"/>
  <c r="X20"/>
  <c r="W20" s="1"/>
  <c r="X28"/>
  <c r="W28" s="1"/>
  <c r="X36"/>
  <c r="W36" s="1"/>
  <c r="X44"/>
  <c r="W44" s="1"/>
  <c r="X52"/>
  <c r="W52" s="1"/>
  <c r="X60"/>
  <c r="W60" s="1"/>
  <c r="X68"/>
  <c r="W68" s="1"/>
  <c r="X76"/>
  <c r="W76" s="1"/>
  <c r="X84"/>
  <c r="W84" s="1"/>
  <c r="X92"/>
  <c r="W92" s="1"/>
  <c r="X100"/>
  <c r="W100" s="1"/>
  <c r="X32"/>
  <c r="W32" s="1"/>
  <c r="X56"/>
  <c r="W56" s="1"/>
  <c r="X80"/>
  <c r="W80" s="1"/>
  <c r="X96"/>
  <c r="W96" s="1"/>
  <c r="Z12"/>
  <c r="Y12" s="1"/>
  <c r="Z28"/>
  <c r="Y28" s="1"/>
  <c r="Z44"/>
  <c r="Y44" s="1"/>
  <c r="Z60"/>
  <c r="Y60" s="1"/>
  <c r="Z76"/>
  <c r="Y76" s="1"/>
  <c r="Z92"/>
  <c r="Y92" s="1"/>
  <c r="X17"/>
  <c r="W17" s="1"/>
  <c r="X25"/>
  <c r="W25" s="1"/>
  <c r="X33"/>
  <c r="W33" s="1"/>
  <c r="X41"/>
  <c r="W41" s="1"/>
  <c r="X49"/>
  <c r="W49" s="1"/>
  <c r="X57"/>
  <c r="W57" s="1"/>
  <c r="X65"/>
  <c r="W65" s="1"/>
  <c r="X73"/>
  <c r="W73" s="1"/>
  <c r="X81"/>
  <c r="W81" s="1"/>
  <c r="X89"/>
  <c r="W89" s="1"/>
  <c r="X97"/>
  <c r="W97" s="1"/>
  <c r="X105"/>
  <c r="W105" s="1"/>
  <c r="Z8"/>
  <c r="Y8" s="1"/>
  <c r="Z24"/>
  <c r="Y24" s="1"/>
  <c r="Z40"/>
  <c r="Y40" s="1"/>
  <c r="Z56"/>
  <c r="Y56" s="1"/>
  <c r="Z72"/>
  <c r="Y72" s="1"/>
  <c r="Z88"/>
  <c r="Y88" s="1"/>
  <c r="Z104"/>
  <c r="Y104" s="1"/>
  <c r="X16"/>
  <c r="W16" s="1"/>
  <c r="X24"/>
  <c r="W24" s="1"/>
  <c r="X40"/>
  <c r="W40" s="1"/>
  <c r="X48"/>
  <c r="W48" s="1"/>
  <c r="X64"/>
  <c r="W64" s="1"/>
  <c r="X72"/>
  <c r="W72" s="1"/>
  <c r="X88"/>
  <c r="W88" s="1"/>
  <c r="X104"/>
  <c r="W104" s="1"/>
  <c r="AB11"/>
  <c r="AB15"/>
  <c r="AB19"/>
  <c r="AB23"/>
  <c r="AB27"/>
  <c r="AB31"/>
  <c r="AB35"/>
  <c r="AB39"/>
  <c r="AB43"/>
  <c r="AB47"/>
  <c r="AB51"/>
  <c r="AB55"/>
  <c r="AB59"/>
  <c r="AB63"/>
  <c r="AB67"/>
  <c r="AB71"/>
  <c r="AB75"/>
  <c r="AB79"/>
  <c r="AB83"/>
  <c r="AB87"/>
  <c r="AB91"/>
  <c r="AB95"/>
  <c r="AB99"/>
  <c r="AB103"/>
  <c r="AB7"/>
  <c r="AB13"/>
  <c r="AB21"/>
  <c r="AB29"/>
  <c r="AB37"/>
  <c r="AB45"/>
  <c r="AB53"/>
  <c r="AB61"/>
  <c r="AB69"/>
  <c r="AB77"/>
  <c r="AB85"/>
  <c r="AB93"/>
  <c r="AB101"/>
  <c r="AB10"/>
  <c r="AB14"/>
  <c r="AB18"/>
  <c r="AB22"/>
  <c r="AB26"/>
  <c r="AB30"/>
  <c r="AB34"/>
  <c r="AB38"/>
  <c r="AB42"/>
  <c r="AB46"/>
  <c r="AB50"/>
  <c r="AB54"/>
  <c r="AB58"/>
  <c r="AB62"/>
  <c r="AB66"/>
  <c r="AB70"/>
  <c r="AB74"/>
  <c r="AB78"/>
  <c r="AB82"/>
  <c r="AB86"/>
  <c r="AB90"/>
  <c r="AB94"/>
  <c r="AB98"/>
  <c r="AB102"/>
  <c r="AB106"/>
  <c r="AB9"/>
  <c r="AB17"/>
  <c r="AB25"/>
  <c r="AB33"/>
  <c r="AB41"/>
  <c r="AB49"/>
  <c r="AB57"/>
  <c r="AB65"/>
  <c r="AB73"/>
  <c r="AB81"/>
  <c r="AB89"/>
  <c r="AB97"/>
  <c r="AB105"/>
  <c r="AB16"/>
  <c r="AB32"/>
  <c r="AB48"/>
  <c r="AB64"/>
  <c r="AB80"/>
  <c r="AB96"/>
  <c r="AB12"/>
  <c r="AB28"/>
  <c r="AB44"/>
  <c r="AB60"/>
  <c r="AB76"/>
  <c r="AB92"/>
  <c r="AB6"/>
  <c r="AB8"/>
  <c r="AB24"/>
  <c r="AB40"/>
  <c r="AB56"/>
  <c r="AB72"/>
  <c r="AB88"/>
  <c r="AB104"/>
  <c r="AB20"/>
  <c r="AB36"/>
  <c r="AB52"/>
  <c r="AB68"/>
  <c r="AB84"/>
  <c r="AB100"/>
  <c r="AA11" l="1"/>
  <c r="AA15"/>
  <c r="AA19"/>
  <c r="AA23"/>
  <c r="AA27"/>
  <c r="AA31"/>
  <c r="AA35"/>
  <c r="AA39"/>
  <c r="AA43"/>
  <c r="AA47"/>
  <c r="AA51"/>
  <c r="AA55"/>
  <c r="AA59"/>
  <c r="AA63"/>
  <c r="AA67"/>
  <c r="AA71"/>
  <c r="AA75"/>
  <c r="AA79"/>
  <c r="AA83"/>
  <c r="AA87"/>
  <c r="AA91"/>
  <c r="AA95"/>
  <c r="AA99"/>
  <c r="AA103"/>
  <c r="AA7"/>
  <c r="AA13"/>
  <c r="AA57"/>
  <c r="AA69"/>
  <c r="AA77"/>
  <c r="AA85"/>
  <c r="AA93"/>
  <c r="AA101"/>
  <c r="AA10"/>
  <c r="AA14"/>
  <c r="AA18"/>
  <c r="AA22"/>
  <c r="AA26"/>
  <c r="AA30"/>
  <c r="AA34"/>
  <c r="AA38"/>
  <c r="AA42"/>
  <c r="AA46"/>
  <c r="AA50"/>
  <c r="AA54"/>
  <c r="AA58"/>
  <c r="AA62"/>
  <c r="AA66"/>
  <c r="AA70"/>
  <c r="AA74"/>
  <c r="AA78"/>
  <c r="AA82"/>
  <c r="AA86"/>
  <c r="AA90"/>
  <c r="AA94"/>
  <c r="AA98"/>
  <c r="AA102"/>
  <c r="AA106"/>
  <c r="AA9"/>
  <c r="AA17"/>
  <c r="AA21"/>
  <c r="AA25"/>
  <c r="AA29"/>
  <c r="AA33"/>
  <c r="AA37"/>
  <c r="AA41"/>
  <c r="AA45"/>
  <c r="AA49"/>
  <c r="AA53"/>
  <c r="AA61"/>
  <c r="AA65"/>
  <c r="AA73"/>
  <c r="AA81"/>
  <c r="AA89"/>
  <c r="AA97"/>
  <c r="AA105"/>
  <c r="AA20"/>
  <c r="AA36"/>
  <c r="AA52"/>
  <c r="AA68"/>
  <c r="AA84"/>
  <c r="AA100"/>
  <c r="AA6"/>
  <c r="AA16"/>
  <c r="AA32"/>
  <c r="AA48"/>
  <c r="AA64"/>
  <c r="AA80"/>
  <c r="AA96"/>
  <c r="AA12"/>
  <c r="AA28"/>
  <c r="AA44"/>
  <c r="AA60"/>
  <c r="AA76"/>
  <c r="AA92"/>
  <c r="AA8"/>
  <c r="AA24"/>
  <c r="AA40"/>
  <c r="AA56"/>
  <c r="AA72"/>
  <c r="AA88"/>
  <c r="AA104"/>
</calcChain>
</file>

<file path=xl/sharedStrings.xml><?xml version="1.0" encoding="utf-8"?>
<sst xmlns="http://schemas.openxmlformats.org/spreadsheetml/2006/main" count="51" uniqueCount="45">
  <si>
    <t>Carnot Cycle model</t>
  </si>
  <si>
    <t>Hot reservoir temperature /Celsius</t>
  </si>
  <si>
    <t>Cold reservoir temperature /Celsius</t>
  </si>
  <si>
    <t>Number of moles of gas in engine</t>
  </si>
  <si>
    <t>Input parameters</t>
  </si>
  <si>
    <t>Outputs</t>
  </si>
  <si>
    <t>Efficiency (work done / heat input)</t>
  </si>
  <si>
    <t>Theoretical efficiency</t>
  </si>
  <si>
    <t>Entropy change during isothermal stages /JK^-1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</si>
  <si>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</si>
  <si>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</si>
  <si>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</si>
  <si>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</si>
  <si>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</si>
  <si>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</si>
  <si>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</si>
  <si>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</si>
  <si>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</si>
  <si>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will be converted to Kelvin first - i.e. add 273 to Celsius number.</t>
  </si>
  <si>
    <t>T_H</t>
  </si>
  <si>
    <t>T_C</t>
  </si>
  <si>
    <t>Reservoir temperatures in K</t>
  </si>
  <si>
    <t>Molar mass of gas /gmol^-1</t>
  </si>
  <si>
    <t>Degrees of freedom of molecular motion</t>
  </si>
  <si>
    <t>Ratio of specific heats gamma</t>
  </si>
  <si>
    <t>Heat input during isothermal expansion /kJ</t>
  </si>
  <si>
    <t>Heat output during isothermal compression /kJ</t>
  </si>
  <si>
    <t>Total work done by gas on surroundings /kJ</t>
  </si>
  <si>
    <t>Isothermal expansion</t>
  </si>
  <si>
    <t>p</t>
  </si>
  <si>
    <t>V</t>
  </si>
  <si>
    <t>Adiabatic expansion</t>
  </si>
  <si>
    <t>Isothermal compression</t>
  </si>
  <si>
    <t>Adiabatic compression</t>
  </si>
  <si>
    <t>1 to 2</t>
  </si>
  <si>
    <t>2 to 3</t>
  </si>
  <si>
    <t>3 to 4</t>
  </si>
  <si>
    <t>4 to 1</t>
  </si>
  <si>
    <t>V diff fraction</t>
  </si>
  <si>
    <t>Volume of gas after isothermal expansion /litres</t>
  </si>
  <si>
    <t>Mass of gas /g</t>
  </si>
  <si>
    <t>Pressure, volume coordinates of heat cycle</t>
  </si>
  <si>
    <t>Volume of gas at lowest volume and hightest pressure /litres</t>
  </si>
  <si>
    <t>Dr A. French. September 2017</t>
  </si>
  <si>
    <t>Note all pressures are quoted in atmospheres. 1atm = 101,325 Pa. Volumes in litres. T in K.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</si>
</sst>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164" fontId="0" fillId="0" borderId="0" xfId="0" applyNumberFormat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165" fontId="0" fillId="3" borderId="1" xfId="0" applyNumberFormat="1" applyFill="1" applyBorder="1"/>
    <xf numFmtId="2" fontId="0" fillId="3" borderId="1" xfId="0" applyNumberFormat="1" applyFill="1" applyBorder="1"/>
    <xf numFmtId="2" fontId="0" fillId="2" borderId="1" xfId="0" applyNumberFormat="1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/>
              <a:t>Carnot</a:t>
            </a:r>
            <a:r>
              <a:rPr lang="en-GB" sz="1000" baseline="0"/>
              <a:t>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Carnot!$C$29</c:f>
              <c:numCache>
                <c:formatCode>0.0</c:formatCode>
                <c:ptCount val="1"/>
                <c:pt idx="0">
                  <c:v>10</c:v>
                </c:pt>
              </c:numCache>
            </c:numRef>
          </c:xVal>
          <c:yVal>
            <c:numRef>
              <c:f>Carnot!$C$28</c:f>
              <c:numCache>
                <c:formatCode>0.00</c:formatCode>
                <c:ptCount val="1"/>
                <c:pt idx="0">
                  <c:v>105.66075587671391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Carnot!$C$31</c:f>
              <c:numCache>
                <c:formatCode>0.0</c:formatCode>
                <c:ptCount val="1"/>
                <c:pt idx="0">
                  <c:v>30</c:v>
                </c:pt>
              </c:numCache>
            </c:numRef>
          </c:xVal>
          <c:yVal>
            <c:numRef>
              <c:f>Carnot!$C$30</c:f>
              <c:numCache>
                <c:formatCode>0.00</c:formatCode>
                <c:ptCount val="1"/>
                <c:pt idx="0">
                  <c:v>35.220251958904633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Carnot!$C$33</c:f>
              <c:numCache>
                <c:formatCode>0.00</c:formatCode>
                <c:ptCount val="1"/>
                <c:pt idx="0">
                  <c:v>42.010718217017477</c:v>
                </c:pt>
              </c:numCache>
            </c:numRef>
          </c:xVal>
          <c:yVal>
            <c:numRef>
              <c:f>Carnot!$C$32</c:f>
              <c:numCache>
                <c:formatCode>0.00</c:formatCode>
                <c:ptCount val="1"/>
                <c:pt idx="0">
                  <c:v>20.093752061966182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Carnot!$C$35</c:f>
              <c:numCache>
                <c:formatCode>0.0</c:formatCode>
                <c:ptCount val="1"/>
                <c:pt idx="0">
                  <c:v>14.003572739005826</c:v>
                </c:pt>
              </c:numCache>
            </c:numRef>
          </c:xVal>
          <c:yVal>
            <c:numRef>
              <c:f>Carnot!$C$34</c:f>
              <c:numCache>
                <c:formatCode>0.00</c:formatCode>
                <c:ptCount val="1"/>
                <c:pt idx="0">
                  <c:v>60.281256185898542</c:v>
                </c:pt>
              </c:numCache>
            </c:numRef>
          </c:yVal>
        </c:ser>
        <c:ser>
          <c:idx val="4"/>
          <c:order val="4"/>
          <c:tx>
            <c:v>Isothermal expansion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Carnot!$V$6:$V$106</c:f>
              <c:numCache>
                <c:formatCode>0.000</c:formatCode>
                <c:ptCount val="101"/>
                <c:pt idx="0">
                  <c:v>10</c:v>
                </c:pt>
                <c:pt idx="1">
                  <c:v>10.199999999999999</c:v>
                </c:pt>
                <c:pt idx="2">
                  <c:v>10.4</c:v>
                </c:pt>
                <c:pt idx="3">
                  <c:v>10.6</c:v>
                </c:pt>
                <c:pt idx="4">
                  <c:v>10.8</c:v>
                </c:pt>
                <c:pt idx="5">
                  <c:v>11</c:v>
                </c:pt>
                <c:pt idx="6">
                  <c:v>11.2</c:v>
                </c:pt>
                <c:pt idx="7">
                  <c:v>11.4</c:v>
                </c:pt>
                <c:pt idx="8">
                  <c:v>11.6</c:v>
                </c:pt>
                <c:pt idx="9">
                  <c:v>11.8</c:v>
                </c:pt>
                <c:pt idx="10">
                  <c:v>12</c:v>
                </c:pt>
                <c:pt idx="11">
                  <c:v>12.2</c:v>
                </c:pt>
                <c:pt idx="12">
                  <c:v>12.399999999999999</c:v>
                </c:pt>
                <c:pt idx="13">
                  <c:v>12.6</c:v>
                </c:pt>
                <c:pt idx="14">
                  <c:v>12.8</c:v>
                </c:pt>
                <c:pt idx="15">
                  <c:v>13</c:v>
                </c:pt>
                <c:pt idx="16">
                  <c:v>13.2</c:v>
                </c:pt>
                <c:pt idx="17">
                  <c:v>13.4</c:v>
                </c:pt>
                <c:pt idx="18">
                  <c:v>13.600000000000001</c:v>
                </c:pt>
                <c:pt idx="19">
                  <c:v>13.8</c:v>
                </c:pt>
                <c:pt idx="20">
                  <c:v>14</c:v>
                </c:pt>
                <c:pt idx="21">
                  <c:v>14.200000000000001</c:v>
                </c:pt>
                <c:pt idx="22">
                  <c:v>14.400000000000002</c:v>
                </c:pt>
                <c:pt idx="23">
                  <c:v>14.600000000000001</c:v>
                </c:pt>
                <c:pt idx="24">
                  <c:v>14.8</c:v>
                </c:pt>
                <c:pt idx="25">
                  <c:v>15</c:v>
                </c:pt>
                <c:pt idx="26">
                  <c:v>15.200000000000001</c:v>
                </c:pt>
                <c:pt idx="27">
                  <c:v>15.400000000000002</c:v>
                </c:pt>
                <c:pt idx="28">
                  <c:v>15.600000000000001</c:v>
                </c:pt>
                <c:pt idx="29">
                  <c:v>15.8</c:v>
                </c:pt>
                <c:pt idx="30">
                  <c:v>16</c:v>
                </c:pt>
                <c:pt idx="31">
                  <c:v>16.200000000000003</c:v>
                </c:pt>
                <c:pt idx="32">
                  <c:v>16.400000000000002</c:v>
                </c:pt>
                <c:pt idx="33">
                  <c:v>16.600000000000001</c:v>
                </c:pt>
                <c:pt idx="34">
                  <c:v>16.800000000000004</c:v>
                </c:pt>
                <c:pt idx="35">
                  <c:v>17.000000000000004</c:v>
                </c:pt>
                <c:pt idx="36">
                  <c:v>17.200000000000003</c:v>
                </c:pt>
                <c:pt idx="37">
                  <c:v>17.400000000000002</c:v>
                </c:pt>
                <c:pt idx="38">
                  <c:v>17.600000000000001</c:v>
                </c:pt>
                <c:pt idx="39">
                  <c:v>17.800000000000004</c:v>
                </c:pt>
                <c:pt idx="40">
                  <c:v>18.000000000000004</c:v>
                </c:pt>
                <c:pt idx="41">
                  <c:v>18.200000000000003</c:v>
                </c:pt>
                <c:pt idx="42">
                  <c:v>18.400000000000006</c:v>
                </c:pt>
                <c:pt idx="43">
                  <c:v>18.600000000000005</c:v>
                </c:pt>
                <c:pt idx="44">
                  <c:v>18.800000000000004</c:v>
                </c:pt>
                <c:pt idx="45">
                  <c:v>19.000000000000007</c:v>
                </c:pt>
                <c:pt idx="46">
                  <c:v>19.200000000000003</c:v>
                </c:pt>
                <c:pt idx="47">
                  <c:v>19.400000000000006</c:v>
                </c:pt>
                <c:pt idx="48">
                  <c:v>19.600000000000005</c:v>
                </c:pt>
                <c:pt idx="49">
                  <c:v>19.800000000000004</c:v>
                </c:pt>
                <c:pt idx="50">
                  <c:v>20.000000000000004</c:v>
                </c:pt>
                <c:pt idx="51">
                  <c:v>20.200000000000003</c:v>
                </c:pt>
                <c:pt idx="52">
                  <c:v>20.400000000000006</c:v>
                </c:pt>
                <c:pt idx="53">
                  <c:v>20.600000000000005</c:v>
                </c:pt>
                <c:pt idx="54">
                  <c:v>20.800000000000004</c:v>
                </c:pt>
                <c:pt idx="55">
                  <c:v>21.000000000000007</c:v>
                </c:pt>
                <c:pt idx="56">
                  <c:v>21.200000000000006</c:v>
                </c:pt>
                <c:pt idx="57">
                  <c:v>21.400000000000006</c:v>
                </c:pt>
                <c:pt idx="58">
                  <c:v>21.600000000000005</c:v>
                </c:pt>
                <c:pt idx="59">
                  <c:v>21.800000000000004</c:v>
                </c:pt>
                <c:pt idx="60">
                  <c:v>22.000000000000007</c:v>
                </c:pt>
                <c:pt idx="61">
                  <c:v>22.200000000000006</c:v>
                </c:pt>
                <c:pt idx="62">
                  <c:v>22.400000000000006</c:v>
                </c:pt>
                <c:pt idx="63">
                  <c:v>22.600000000000009</c:v>
                </c:pt>
                <c:pt idx="64">
                  <c:v>22.800000000000008</c:v>
                </c:pt>
                <c:pt idx="65">
                  <c:v>23.000000000000007</c:v>
                </c:pt>
                <c:pt idx="66">
                  <c:v>23.200000000000006</c:v>
                </c:pt>
                <c:pt idx="67">
                  <c:v>23.400000000000006</c:v>
                </c:pt>
                <c:pt idx="68">
                  <c:v>23.600000000000009</c:v>
                </c:pt>
                <c:pt idx="69">
                  <c:v>23.800000000000008</c:v>
                </c:pt>
                <c:pt idx="70">
                  <c:v>24.000000000000007</c:v>
                </c:pt>
                <c:pt idx="71">
                  <c:v>24.20000000000001</c:v>
                </c:pt>
                <c:pt idx="72">
                  <c:v>24.400000000000009</c:v>
                </c:pt>
                <c:pt idx="73">
                  <c:v>24.600000000000009</c:v>
                </c:pt>
                <c:pt idx="74">
                  <c:v>24.800000000000008</c:v>
                </c:pt>
                <c:pt idx="75">
                  <c:v>25.000000000000007</c:v>
                </c:pt>
                <c:pt idx="76">
                  <c:v>25.20000000000001</c:v>
                </c:pt>
                <c:pt idx="77">
                  <c:v>25.400000000000009</c:v>
                </c:pt>
                <c:pt idx="78">
                  <c:v>25.600000000000009</c:v>
                </c:pt>
                <c:pt idx="79">
                  <c:v>25.800000000000011</c:v>
                </c:pt>
                <c:pt idx="80">
                  <c:v>26.000000000000011</c:v>
                </c:pt>
                <c:pt idx="81">
                  <c:v>26.20000000000001</c:v>
                </c:pt>
                <c:pt idx="82">
                  <c:v>26.400000000000009</c:v>
                </c:pt>
                <c:pt idx="83">
                  <c:v>26.600000000000009</c:v>
                </c:pt>
                <c:pt idx="84">
                  <c:v>26.800000000000011</c:v>
                </c:pt>
                <c:pt idx="85">
                  <c:v>27.000000000000011</c:v>
                </c:pt>
                <c:pt idx="86">
                  <c:v>27.20000000000001</c:v>
                </c:pt>
                <c:pt idx="87">
                  <c:v>27.400000000000013</c:v>
                </c:pt>
                <c:pt idx="88">
                  <c:v>27.600000000000012</c:v>
                </c:pt>
                <c:pt idx="89">
                  <c:v>27.800000000000011</c:v>
                </c:pt>
                <c:pt idx="90">
                  <c:v>28.000000000000011</c:v>
                </c:pt>
                <c:pt idx="91">
                  <c:v>28.20000000000001</c:v>
                </c:pt>
                <c:pt idx="92">
                  <c:v>28.400000000000013</c:v>
                </c:pt>
                <c:pt idx="93">
                  <c:v>28.600000000000012</c:v>
                </c:pt>
                <c:pt idx="94">
                  <c:v>28.800000000000011</c:v>
                </c:pt>
                <c:pt idx="95">
                  <c:v>29.000000000000014</c:v>
                </c:pt>
                <c:pt idx="96">
                  <c:v>29.200000000000014</c:v>
                </c:pt>
                <c:pt idx="97">
                  <c:v>29.400000000000013</c:v>
                </c:pt>
                <c:pt idx="98">
                  <c:v>29.600000000000012</c:v>
                </c:pt>
                <c:pt idx="99">
                  <c:v>29.800000000000011</c:v>
                </c:pt>
                <c:pt idx="100">
                  <c:v>30.000000000000014</c:v>
                </c:pt>
              </c:numCache>
            </c:numRef>
          </c:xVal>
          <c:yVal>
            <c:numRef>
              <c:f>Carnot!$U$6:$U$106</c:f>
              <c:numCache>
                <c:formatCode>0.000</c:formatCode>
                <c:ptCount val="101"/>
                <c:pt idx="0">
                  <c:v>105.66075587671391</c:v>
                </c:pt>
                <c:pt idx="1">
                  <c:v>103.58897634971953</c:v>
                </c:pt>
                <c:pt idx="2">
                  <c:v>101.59688065068644</c:v>
                </c:pt>
                <c:pt idx="3">
                  <c:v>99.679958374258391</c:v>
                </c:pt>
                <c:pt idx="4">
                  <c:v>97.834033219179545</c:v>
                </c:pt>
                <c:pt idx="5">
                  <c:v>96.055232615194456</c:v>
                </c:pt>
                <c:pt idx="6">
                  <c:v>94.339960604208855</c:v>
                </c:pt>
                <c:pt idx="7">
                  <c:v>92.684873576064831</c:v>
                </c:pt>
                <c:pt idx="8">
                  <c:v>91.086858514408547</c:v>
                </c:pt>
                <c:pt idx="9">
                  <c:v>89.543013454842296</c:v>
                </c:pt>
                <c:pt idx="10">
                  <c:v>88.050629897261572</c:v>
                </c:pt>
                <c:pt idx="11">
                  <c:v>86.607176948126153</c:v>
                </c:pt>
                <c:pt idx="12">
                  <c:v>85.210286997349925</c:v>
                </c:pt>
                <c:pt idx="13">
                  <c:v>83.857742759296755</c:v>
                </c:pt>
                <c:pt idx="14">
                  <c:v>82.547465528682736</c:v>
                </c:pt>
                <c:pt idx="15">
                  <c:v>81.277504520549158</c:v>
                </c:pt>
                <c:pt idx="16">
                  <c:v>80.046027179328718</c:v>
                </c:pt>
                <c:pt idx="17">
                  <c:v>78.851310355756638</c:v>
                </c:pt>
                <c:pt idx="18">
                  <c:v>77.691732262289619</c:v>
                </c:pt>
                <c:pt idx="19">
                  <c:v>76.565765128053542</c:v>
                </c:pt>
                <c:pt idx="20">
                  <c:v>75.471968483367078</c:v>
                </c:pt>
                <c:pt idx="21">
                  <c:v>74.408983011770346</c:v>
                </c:pt>
                <c:pt idx="22">
                  <c:v>73.375524914384641</c:v>
                </c:pt>
                <c:pt idx="23">
                  <c:v>72.370380737475259</c:v>
                </c:pt>
                <c:pt idx="24">
                  <c:v>71.392402619401295</c:v>
                </c:pt>
                <c:pt idx="25">
                  <c:v>70.440503917809266</c:v>
                </c:pt>
                <c:pt idx="26">
                  <c:v>69.513655182048609</c:v>
                </c:pt>
                <c:pt idx="27">
                  <c:v>68.610880439424605</c:v>
                </c:pt>
                <c:pt idx="28">
                  <c:v>67.731253767124286</c:v>
                </c:pt>
                <c:pt idx="29">
                  <c:v>66.873896124502465</c:v>
                </c:pt>
                <c:pt idx="30">
                  <c:v>66.037972422946183</c:v>
                </c:pt>
                <c:pt idx="31">
                  <c:v>65.222688812786359</c:v>
                </c:pt>
                <c:pt idx="32">
                  <c:v>64.427290168727978</c:v>
                </c:pt>
                <c:pt idx="33">
                  <c:v>63.651057757056556</c:v>
                </c:pt>
                <c:pt idx="34">
                  <c:v>62.893307069472542</c:v>
                </c:pt>
                <c:pt idx="35">
                  <c:v>62.15338580983169</c:v>
                </c:pt>
                <c:pt idx="36">
                  <c:v>61.430672021345288</c:v>
                </c:pt>
                <c:pt idx="37">
                  <c:v>60.724572342939013</c:v>
                </c:pt>
                <c:pt idx="38">
                  <c:v>60.034520384496531</c:v>
                </c:pt>
                <c:pt idx="39">
                  <c:v>59.359975211637007</c:v>
                </c:pt>
                <c:pt idx="40">
                  <c:v>58.70041993150771</c:v>
                </c:pt>
                <c:pt idx="41">
                  <c:v>58.055360371820818</c:v>
                </c:pt>
                <c:pt idx="42">
                  <c:v>57.424323846040146</c:v>
                </c:pt>
                <c:pt idx="43">
                  <c:v>56.806857998233269</c:v>
                </c:pt>
                <c:pt idx="44">
                  <c:v>56.202529721656312</c:v>
                </c:pt>
                <c:pt idx="45">
                  <c:v>55.610924145638876</c:v>
                </c:pt>
                <c:pt idx="46">
                  <c:v>55.031643685788481</c:v>
                </c:pt>
                <c:pt idx="47">
                  <c:v>54.464307152945302</c:v>
                </c:pt>
                <c:pt idx="48">
                  <c:v>53.908548916690755</c:v>
                </c:pt>
                <c:pt idx="49">
                  <c:v>53.364018119552469</c:v>
                </c:pt>
                <c:pt idx="50">
                  <c:v>52.830377938356939</c:v>
                </c:pt>
                <c:pt idx="51">
                  <c:v>52.307304889462323</c:v>
                </c:pt>
                <c:pt idx="52">
                  <c:v>51.794488174859737</c:v>
                </c:pt>
                <c:pt idx="53">
                  <c:v>51.291629066365957</c:v>
                </c:pt>
                <c:pt idx="54">
                  <c:v>50.798440325343215</c:v>
                </c:pt>
                <c:pt idx="55">
                  <c:v>50.314645655578033</c:v>
                </c:pt>
                <c:pt idx="56">
                  <c:v>49.839979187129188</c:v>
                </c:pt>
                <c:pt idx="57">
                  <c:v>49.374184989118632</c:v>
                </c:pt>
                <c:pt idx="58">
                  <c:v>48.917016609589759</c:v>
                </c:pt>
                <c:pt idx="59">
                  <c:v>48.468236640694435</c:v>
                </c:pt>
                <c:pt idx="60">
                  <c:v>48.027616307597206</c:v>
                </c:pt>
                <c:pt idx="61">
                  <c:v>47.594935079600845</c:v>
                </c:pt>
                <c:pt idx="62">
                  <c:v>47.169980302104413</c:v>
                </c:pt>
                <c:pt idx="63">
                  <c:v>46.752546848103478</c:v>
                </c:pt>
                <c:pt idx="64">
                  <c:v>46.342436788032394</c:v>
                </c:pt>
                <c:pt idx="65">
                  <c:v>45.939459076832115</c:v>
                </c:pt>
                <c:pt idx="66">
                  <c:v>45.543429257204252</c:v>
                </c:pt>
                <c:pt idx="67">
                  <c:v>45.154169178082853</c:v>
                </c:pt>
                <c:pt idx="68">
                  <c:v>44.771506727421126</c:v>
                </c:pt>
                <c:pt idx="69">
                  <c:v>44.395275578451205</c:v>
                </c:pt>
                <c:pt idx="70">
                  <c:v>44.025314948630772</c:v>
                </c:pt>
                <c:pt idx="71">
                  <c:v>43.661469370542918</c:v>
                </c:pt>
                <c:pt idx="72">
                  <c:v>43.303588474063062</c:v>
                </c:pt>
                <c:pt idx="73">
                  <c:v>42.951526779151983</c:v>
                </c:pt>
                <c:pt idx="74">
                  <c:v>42.605143498674941</c:v>
                </c:pt>
                <c:pt idx="75">
                  <c:v>42.264302350685547</c:v>
                </c:pt>
                <c:pt idx="76">
                  <c:v>41.928871379648363</c:v>
                </c:pt>
                <c:pt idx="77">
                  <c:v>41.598722786107821</c:v>
                </c:pt>
                <c:pt idx="78">
                  <c:v>41.273732764341354</c:v>
                </c:pt>
                <c:pt idx="79">
                  <c:v>40.953781347563513</c:v>
                </c:pt>
                <c:pt idx="80">
                  <c:v>40.638752260274565</c:v>
                </c:pt>
                <c:pt idx="81">
                  <c:v>40.328532777371706</c:v>
                </c:pt>
                <c:pt idx="82">
                  <c:v>40.023013589664345</c:v>
                </c:pt>
                <c:pt idx="83">
                  <c:v>39.722088675456341</c:v>
                </c:pt>
                <c:pt idx="84">
                  <c:v>39.425655177878305</c:v>
                </c:pt>
                <c:pt idx="85">
                  <c:v>39.1336132876718</c:v>
                </c:pt>
                <c:pt idx="86">
                  <c:v>38.845866131144803</c:v>
                </c:pt>
                <c:pt idx="87">
                  <c:v>38.562319663034252</c:v>
                </c:pt>
                <c:pt idx="88">
                  <c:v>38.282882564026757</c:v>
                </c:pt>
                <c:pt idx="89">
                  <c:v>38.007466142702832</c:v>
                </c:pt>
                <c:pt idx="90">
                  <c:v>37.735984241683525</c:v>
                </c:pt>
                <c:pt idx="91">
                  <c:v>37.46835314777087</c:v>
                </c:pt>
                <c:pt idx="92">
                  <c:v>37.204491505885159</c:v>
                </c:pt>
                <c:pt idx="93">
                  <c:v>36.944320236613237</c:v>
                </c:pt>
                <c:pt idx="94">
                  <c:v>36.687762457192321</c:v>
                </c:pt>
                <c:pt idx="95">
                  <c:v>36.434743405763392</c:v>
                </c:pt>
                <c:pt idx="96">
                  <c:v>36.185190368737622</c:v>
                </c:pt>
                <c:pt idx="97">
                  <c:v>35.939032611127161</c:v>
                </c:pt>
                <c:pt idx="98">
                  <c:v>35.696201309700626</c:v>
                </c:pt>
                <c:pt idx="99">
                  <c:v>35.45662948883016</c:v>
                </c:pt>
                <c:pt idx="100">
                  <c:v>35.220251958904619</c:v>
                </c:pt>
              </c:numCache>
            </c:numRef>
          </c:yVal>
        </c:ser>
        <c:ser>
          <c:idx val="5"/>
          <c:order val="5"/>
          <c:tx>
            <c:v>Adiabatic expansion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Carnot!$X$6:$X$106</c:f>
              <c:numCache>
                <c:formatCode>0.000</c:formatCode>
                <c:ptCount val="101"/>
                <c:pt idx="0">
                  <c:v>30</c:v>
                </c:pt>
                <c:pt idx="1">
                  <c:v>30.120107182170173</c:v>
                </c:pt>
                <c:pt idx="2">
                  <c:v>30.24021436434035</c:v>
                </c:pt>
                <c:pt idx="3">
                  <c:v>30.360321546510523</c:v>
                </c:pt>
                <c:pt idx="4">
                  <c:v>30.4804287286807</c:v>
                </c:pt>
                <c:pt idx="5">
                  <c:v>30.600535910850873</c:v>
                </c:pt>
                <c:pt idx="6">
                  <c:v>30.720643093021049</c:v>
                </c:pt>
                <c:pt idx="7">
                  <c:v>30.840750275191223</c:v>
                </c:pt>
                <c:pt idx="8">
                  <c:v>30.960857457361399</c:v>
                </c:pt>
                <c:pt idx="9">
                  <c:v>31.080964639531572</c:v>
                </c:pt>
                <c:pt idx="10">
                  <c:v>31.201071821701749</c:v>
                </c:pt>
                <c:pt idx="11">
                  <c:v>31.321179003871922</c:v>
                </c:pt>
                <c:pt idx="12">
                  <c:v>31.441286186042095</c:v>
                </c:pt>
                <c:pt idx="13">
                  <c:v>31.561393368212272</c:v>
                </c:pt>
                <c:pt idx="14">
                  <c:v>31.681500550382445</c:v>
                </c:pt>
                <c:pt idx="15">
                  <c:v>31.801607732552622</c:v>
                </c:pt>
                <c:pt idx="16">
                  <c:v>31.921714914722795</c:v>
                </c:pt>
                <c:pt idx="17">
                  <c:v>32.041822096892972</c:v>
                </c:pt>
                <c:pt idx="18">
                  <c:v>32.161929279063145</c:v>
                </c:pt>
                <c:pt idx="19">
                  <c:v>32.282036461233318</c:v>
                </c:pt>
                <c:pt idx="20">
                  <c:v>32.402143643403498</c:v>
                </c:pt>
                <c:pt idx="21">
                  <c:v>32.522250825573671</c:v>
                </c:pt>
                <c:pt idx="22">
                  <c:v>32.642358007743844</c:v>
                </c:pt>
                <c:pt idx="23">
                  <c:v>32.762465189914018</c:v>
                </c:pt>
                <c:pt idx="24">
                  <c:v>32.882572372084198</c:v>
                </c:pt>
                <c:pt idx="25">
                  <c:v>33.002679554254371</c:v>
                </c:pt>
                <c:pt idx="26">
                  <c:v>33.122786736424544</c:v>
                </c:pt>
                <c:pt idx="27">
                  <c:v>33.242893918594717</c:v>
                </c:pt>
                <c:pt idx="28">
                  <c:v>33.363001100764897</c:v>
                </c:pt>
                <c:pt idx="29">
                  <c:v>33.483108282935071</c:v>
                </c:pt>
                <c:pt idx="30">
                  <c:v>33.603215465105244</c:v>
                </c:pt>
                <c:pt idx="31">
                  <c:v>33.723322647275417</c:v>
                </c:pt>
                <c:pt idx="32">
                  <c:v>33.843429829445597</c:v>
                </c:pt>
                <c:pt idx="33">
                  <c:v>33.96353701161577</c:v>
                </c:pt>
                <c:pt idx="34">
                  <c:v>34.083644193785943</c:v>
                </c:pt>
                <c:pt idx="35">
                  <c:v>34.203751375956116</c:v>
                </c:pt>
                <c:pt idx="36">
                  <c:v>34.32385855812629</c:v>
                </c:pt>
                <c:pt idx="37">
                  <c:v>34.44396574029647</c:v>
                </c:pt>
                <c:pt idx="38">
                  <c:v>34.564072922466643</c:v>
                </c:pt>
                <c:pt idx="39">
                  <c:v>34.684180104636816</c:v>
                </c:pt>
                <c:pt idx="40">
                  <c:v>34.804287286806996</c:v>
                </c:pt>
                <c:pt idx="41">
                  <c:v>34.924394468977169</c:v>
                </c:pt>
                <c:pt idx="42">
                  <c:v>35.044501651147343</c:v>
                </c:pt>
                <c:pt idx="43">
                  <c:v>35.164608833317516</c:v>
                </c:pt>
                <c:pt idx="44">
                  <c:v>35.284716015487689</c:v>
                </c:pt>
                <c:pt idx="45">
                  <c:v>35.404823197657869</c:v>
                </c:pt>
                <c:pt idx="46">
                  <c:v>35.524930379828042</c:v>
                </c:pt>
                <c:pt idx="47">
                  <c:v>35.645037561998215</c:v>
                </c:pt>
                <c:pt idx="48">
                  <c:v>35.765144744168396</c:v>
                </c:pt>
                <c:pt idx="49">
                  <c:v>35.885251926338569</c:v>
                </c:pt>
                <c:pt idx="50">
                  <c:v>36.005359108508742</c:v>
                </c:pt>
                <c:pt idx="51">
                  <c:v>36.125466290678915</c:v>
                </c:pt>
                <c:pt idx="52">
                  <c:v>36.245573472849088</c:v>
                </c:pt>
                <c:pt idx="53">
                  <c:v>36.365680655019268</c:v>
                </c:pt>
                <c:pt idx="54">
                  <c:v>36.485787837189442</c:v>
                </c:pt>
                <c:pt idx="55">
                  <c:v>36.605895019359615</c:v>
                </c:pt>
                <c:pt idx="56">
                  <c:v>36.726002201529788</c:v>
                </c:pt>
                <c:pt idx="57">
                  <c:v>36.846109383699968</c:v>
                </c:pt>
                <c:pt idx="58">
                  <c:v>36.966216565870141</c:v>
                </c:pt>
                <c:pt idx="59">
                  <c:v>37.086323748040314</c:v>
                </c:pt>
                <c:pt idx="60">
                  <c:v>37.206430930210487</c:v>
                </c:pt>
                <c:pt idx="61">
                  <c:v>37.326538112380668</c:v>
                </c:pt>
                <c:pt idx="62">
                  <c:v>37.446645294550841</c:v>
                </c:pt>
                <c:pt idx="63">
                  <c:v>37.566752476721014</c:v>
                </c:pt>
                <c:pt idx="64">
                  <c:v>37.686859658891187</c:v>
                </c:pt>
                <c:pt idx="65">
                  <c:v>37.806966841061367</c:v>
                </c:pt>
                <c:pt idx="66">
                  <c:v>37.92707402323154</c:v>
                </c:pt>
                <c:pt idx="67">
                  <c:v>38.047181205401714</c:v>
                </c:pt>
                <c:pt idx="68">
                  <c:v>38.167288387571887</c:v>
                </c:pt>
                <c:pt idx="69">
                  <c:v>38.28739556974206</c:v>
                </c:pt>
                <c:pt idx="70">
                  <c:v>38.40750275191224</c:v>
                </c:pt>
                <c:pt idx="71">
                  <c:v>38.527609934082413</c:v>
                </c:pt>
                <c:pt idx="72">
                  <c:v>38.647717116252586</c:v>
                </c:pt>
                <c:pt idx="73">
                  <c:v>38.767824298422767</c:v>
                </c:pt>
                <c:pt idx="74">
                  <c:v>38.88793148059294</c:v>
                </c:pt>
                <c:pt idx="75">
                  <c:v>39.008038662763113</c:v>
                </c:pt>
                <c:pt idx="76">
                  <c:v>39.128145844933286</c:v>
                </c:pt>
                <c:pt idx="77">
                  <c:v>39.248253027103459</c:v>
                </c:pt>
                <c:pt idx="78">
                  <c:v>39.368360209273639</c:v>
                </c:pt>
                <c:pt idx="79">
                  <c:v>39.488467391443812</c:v>
                </c:pt>
                <c:pt idx="80">
                  <c:v>39.608574573613986</c:v>
                </c:pt>
                <c:pt idx="81">
                  <c:v>39.728681755784166</c:v>
                </c:pt>
                <c:pt idx="82">
                  <c:v>39.848788937954339</c:v>
                </c:pt>
                <c:pt idx="83">
                  <c:v>39.968896120124512</c:v>
                </c:pt>
                <c:pt idx="84">
                  <c:v>40.089003302294685</c:v>
                </c:pt>
                <c:pt idx="85">
                  <c:v>40.209110484464858</c:v>
                </c:pt>
                <c:pt idx="86">
                  <c:v>40.329217666635039</c:v>
                </c:pt>
                <c:pt idx="87">
                  <c:v>40.449324848805212</c:v>
                </c:pt>
                <c:pt idx="88">
                  <c:v>40.569432030975385</c:v>
                </c:pt>
                <c:pt idx="89">
                  <c:v>40.689539213145565</c:v>
                </c:pt>
                <c:pt idx="90">
                  <c:v>40.809646395315738</c:v>
                </c:pt>
                <c:pt idx="91">
                  <c:v>40.929753577485911</c:v>
                </c:pt>
                <c:pt idx="92">
                  <c:v>41.049860759656084</c:v>
                </c:pt>
                <c:pt idx="93">
                  <c:v>41.169967941826258</c:v>
                </c:pt>
                <c:pt idx="94">
                  <c:v>41.290075123996438</c:v>
                </c:pt>
                <c:pt idx="95">
                  <c:v>41.410182306166611</c:v>
                </c:pt>
                <c:pt idx="96">
                  <c:v>41.530289488336784</c:v>
                </c:pt>
                <c:pt idx="97">
                  <c:v>41.650396670506964</c:v>
                </c:pt>
                <c:pt idx="98">
                  <c:v>41.770503852677138</c:v>
                </c:pt>
                <c:pt idx="99">
                  <c:v>41.890611034847311</c:v>
                </c:pt>
                <c:pt idx="100">
                  <c:v>42.010718217017484</c:v>
                </c:pt>
              </c:numCache>
            </c:numRef>
          </c:xVal>
          <c:yVal>
            <c:numRef>
              <c:f>Carnot!$W$6:$W$106</c:f>
              <c:numCache>
                <c:formatCode>0.000</c:formatCode>
                <c:ptCount val="101"/>
                <c:pt idx="0">
                  <c:v>35.220251958904633</c:v>
                </c:pt>
                <c:pt idx="1">
                  <c:v>34.986488961437104</c:v>
                </c:pt>
                <c:pt idx="2">
                  <c:v>34.755198556886235</c:v>
                </c:pt>
                <c:pt idx="3">
                  <c:v>34.526344926325081</c:v>
                </c:pt>
                <c:pt idx="4">
                  <c:v>34.299892908628465</c:v>
                </c:pt>
                <c:pt idx="5">
                  <c:v>34.075807985861616</c:v>
                </c:pt>
                <c:pt idx="6">
                  <c:v>33.854056269049046</c:v>
                </c:pt>
                <c:pt idx="7">
                  <c:v>33.634604484312504</c:v>
                </c:pt>
                <c:pt idx="8">
                  <c:v>33.417419959366896</c:v>
                </c:pt>
                <c:pt idx="9">
                  <c:v>33.20247061036374</c:v>
                </c:pt>
                <c:pt idx="10">
                  <c:v>32.989724929071727</c:v>
                </c:pt>
                <c:pt idx="11">
                  <c:v>32.779151970384653</c:v>
                </c:pt>
                <c:pt idx="12">
                  <c:v>32.570721340147045</c:v>
                </c:pt>
                <c:pt idx="13">
                  <c:v>32.36440318328826</c:v>
                </c:pt>
                <c:pt idx="14">
                  <c:v>32.160168172256192</c:v>
                </c:pt>
                <c:pt idx="15">
                  <c:v>31.957987495741595</c:v>
                </c:pt>
                <c:pt idx="16">
                  <c:v>31.757832847685219</c:v>
                </c:pt>
                <c:pt idx="17">
                  <c:v>31.55967641655899</c:v>
                </c:pt>
                <c:pt idx="18">
                  <c:v>31.36349087491396</c:v>
                </c:pt>
                <c:pt idx="19">
                  <c:v>31.169249369187011</c:v>
                </c:pt>
                <c:pt idx="20">
                  <c:v>30.976925509759248</c:v>
                </c:pt>
                <c:pt idx="21">
                  <c:v>30.786493361258852</c:v>
                </c:pt>
                <c:pt idx="22">
                  <c:v>30.597927433101386</c:v>
                </c:pt>
                <c:pt idx="23">
                  <c:v>30.411202670261225</c:v>
                </c:pt>
                <c:pt idx="24">
                  <c:v>30.226294444267204</c:v>
                </c:pt>
                <c:pt idx="25">
                  <c:v>30.043178544416687</c:v>
                </c:pt>
                <c:pt idx="26">
                  <c:v>29.861831169201579</c:v>
                </c:pt>
                <c:pt idx="27">
                  <c:v>29.682228917940687</c:v>
                </c:pt>
                <c:pt idx="28">
                  <c:v>29.50434878261273</c:v>
                </c:pt>
                <c:pt idx="29">
                  <c:v>29.328168139884312</c:v>
                </c:pt>
                <c:pt idx="30">
                  <c:v>29.153664743327678</c:v>
                </c:pt>
                <c:pt idx="31">
                  <c:v>28.980816715823007</c:v>
                </c:pt>
                <c:pt idx="32">
                  <c:v>28.809602542140304</c:v>
                </c:pt>
                <c:pt idx="33">
                  <c:v>28.640001061695923</c:v>
                </c:pt>
                <c:pt idx="34">
                  <c:v>28.471991461479028</c:v>
                </c:pt>
                <c:pt idx="35">
                  <c:v>28.305553269143545</c:v>
                </c:pt>
                <c:pt idx="36">
                  <c:v>28.140666346261</c:v>
                </c:pt>
                <c:pt idx="37">
                  <c:v>27.977310881730041</c:v>
                </c:pt>
                <c:pt idx="38">
                  <c:v>27.815467385338504</c:v>
                </c:pt>
                <c:pt idx="39">
                  <c:v>27.65511668147386</c:v>
                </c:pt>
                <c:pt idx="40">
                  <c:v>27.496239902978214</c:v>
                </c:pt>
                <c:pt idx="41">
                  <c:v>27.33881848514412</c:v>
                </c:pt>
                <c:pt idx="42">
                  <c:v>27.182834159847271</c:v>
                </c:pt>
                <c:pt idx="43">
                  <c:v>27.028268949812734</c:v>
                </c:pt>
                <c:pt idx="44">
                  <c:v>26.87510516301116</c:v>
                </c:pt>
                <c:pt idx="45">
                  <c:v>26.723325387181539</c:v>
                </c:pt>
                <c:pt idx="46">
                  <c:v>26.572912484477328</c:v>
                </c:pt>
                <c:pt idx="47">
                  <c:v>26.423849586232606</c:v>
                </c:pt>
                <c:pt idx="48">
                  <c:v>26.276120087845385</c:v>
                </c:pt>
                <c:pt idx="49">
                  <c:v>26.129707643774939</c:v>
                </c:pt>
                <c:pt idx="50">
                  <c:v>25.984596162650195</c:v>
                </c:pt>
                <c:pt idx="51">
                  <c:v>25.840769802486502</c:v>
                </c:pt>
                <c:pt idx="52">
                  <c:v>25.698212966007919</c:v>
                </c:pt>
                <c:pt idx="53">
                  <c:v>25.556910296072356</c:v>
                </c:pt>
                <c:pt idx="54">
                  <c:v>25.41684667119711</c:v>
                </c:pt>
                <c:pt idx="55">
                  <c:v>25.278007201181993</c:v>
                </c:pt>
                <c:pt idx="56">
                  <c:v>25.140377222827979</c:v>
                </c:pt>
                <c:pt idx="57">
                  <c:v>25.003942295748619</c:v>
                </c:pt>
                <c:pt idx="58">
                  <c:v>24.868688198272192</c:v>
                </c:pt>
                <c:pt idx="59">
                  <c:v>24.734600923432204</c:v>
                </c:pt>
                <c:pt idx="60">
                  <c:v>24.601666675044065</c:v>
                </c:pt>
                <c:pt idx="61">
                  <c:v>24.469871863865855</c:v>
                </c:pt>
                <c:pt idx="62">
                  <c:v>24.339203103841101</c:v>
                </c:pt>
                <c:pt idx="63">
                  <c:v>24.20964720842154</c:v>
                </c:pt>
                <c:pt idx="64">
                  <c:v>24.081191186967914</c:v>
                </c:pt>
                <c:pt idx="65">
                  <c:v>23.953822241226927</c:v>
                </c:pt>
                <c:pt idx="66">
                  <c:v>23.82752776188255</c:v>
                </c:pt>
                <c:pt idx="67">
                  <c:v>23.702295325179719</c:v>
                </c:pt>
                <c:pt idx="68">
                  <c:v>23.57811268961887</c:v>
                </c:pt>
                <c:pt idx="69">
                  <c:v>23.454967792719525</c:v>
                </c:pt>
                <c:pt idx="70">
                  <c:v>23.332848747851262</c:v>
                </c:pt>
                <c:pt idx="71">
                  <c:v>23.21174384113047</c:v>
                </c:pt>
                <c:pt idx="72">
                  <c:v>23.091641528381352</c:v>
                </c:pt>
                <c:pt idx="73">
                  <c:v>22.972530432159605</c:v>
                </c:pt>
                <c:pt idx="74">
                  <c:v>22.854399338837379</c:v>
                </c:pt>
                <c:pt idx="75">
                  <c:v>22.737237195747905</c:v>
                </c:pt>
                <c:pt idx="76">
                  <c:v>22.621033108388623</c:v>
                </c:pt>
                <c:pt idx="77">
                  <c:v>22.505776337681198</c:v>
                </c:pt>
                <c:pt idx="78">
                  <c:v>22.391456297287263</c:v>
                </c:pt>
                <c:pt idx="79">
                  <c:v>22.278062550978596</c:v>
                </c:pt>
                <c:pt idx="80">
                  <c:v>22.165584810060231</c:v>
                </c:pt>
                <c:pt idx="81">
                  <c:v>22.054012930845641</c:v>
                </c:pt>
                <c:pt idx="82">
                  <c:v>21.943336912182506</c:v>
                </c:pt>
                <c:pt idx="83">
                  <c:v>21.833546893028014</c:v>
                </c:pt>
                <c:pt idx="84">
                  <c:v>21.724633150072524</c:v>
                </c:pt>
                <c:pt idx="85">
                  <c:v>21.616586095410561</c:v>
                </c:pt>
                <c:pt idx="86">
                  <c:v>21.509396274257959</c:v>
                </c:pt>
                <c:pt idx="87">
                  <c:v>21.403054362714155</c:v>
                </c:pt>
                <c:pt idx="88">
                  <c:v>21.297551165568603</c:v>
                </c:pt>
                <c:pt idx="89">
                  <c:v>21.192877614150319</c:v>
                </c:pt>
                <c:pt idx="90">
                  <c:v>21.089024764219634</c:v>
                </c:pt>
                <c:pt idx="91">
                  <c:v>20.985983793900999</c:v>
                </c:pt>
                <c:pt idx="92">
                  <c:v>20.883746001656256</c:v>
                </c:pt>
                <c:pt idx="93">
                  <c:v>20.782302804297146</c:v>
                </c:pt>
                <c:pt idx="94">
                  <c:v>20.681645735036405</c:v>
                </c:pt>
                <c:pt idx="95">
                  <c:v>20.58176644157647</c:v>
                </c:pt>
                <c:pt idx="96">
                  <c:v>20.482656684235018</c:v>
                </c:pt>
                <c:pt idx="97">
                  <c:v>20.384308334106482</c:v>
                </c:pt>
                <c:pt idx="98">
                  <c:v>20.286713371258823</c:v>
                </c:pt>
                <c:pt idx="99">
                  <c:v>20.189863882964662</c:v>
                </c:pt>
                <c:pt idx="100">
                  <c:v>20.093752061966171</c:v>
                </c:pt>
              </c:numCache>
            </c:numRef>
          </c:yVal>
        </c:ser>
        <c:ser>
          <c:idx val="6"/>
          <c:order val="6"/>
          <c:tx>
            <c:v>Isothermal compression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Carnot!$Z$6:$Z$106</c:f>
              <c:numCache>
                <c:formatCode>0.000</c:formatCode>
                <c:ptCount val="101"/>
                <c:pt idx="0">
                  <c:v>42.010718217017477</c:v>
                </c:pt>
                <c:pt idx="1">
                  <c:v>41.730646762237363</c:v>
                </c:pt>
                <c:pt idx="2">
                  <c:v>41.450575307457243</c:v>
                </c:pt>
                <c:pt idx="3">
                  <c:v>41.170503852677129</c:v>
                </c:pt>
                <c:pt idx="4">
                  <c:v>40.890432397897008</c:v>
                </c:pt>
                <c:pt idx="5">
                  <c:v>40.610360943116895</c:v>
                </c:pt>
                <c:pt idx="6">
                  <c:v>40.330289488336774</c:v>
                </c:pt>
                <c:pt idx="7">
                  <c:v>40.050218033556661</c:v>
                </c:pt>
                <c:pt idx="8">
                  <c:v>39.770146578776547</c:v>
                </c:pt>
                <c:pt idx="9">
                  <c:v>39.490075123996426</c:v>
                </c:pt>
                <c:pt idx="10">
                  <c:v>39.210003669216313</c:v>
                </c:pt>
                <c:pt idx="11">
                  <c:v>38.929932214436192</c:v>
                </c:pt>
                <c:pt idx="12">
                  <c:v>38.649860759656079</c:v>
                </c:pt>
                <c:pt idx="13">
                  <c:v>38.369789304875965</c:v>
                </c:pt>
                <c:pt idx="14">
                  <c:v>38.089717850095845</c:v>
                </c:pt>
                <c:pt idx="15">
                  <c:v>37.809646395315731</c:v>
                </c:pt>
                <c:pt idx="16">
                  <c:v>37.52957494053561</c:v>
                </c:pt>
                <c:pt idx="17">
                  <c:v>37.249503485755497</c:v>
                </c:pt>
                <c:pt idx="18">
                  <c:v>36.969432030975376</c:v>
                </c:pt>
                <c:pt idx="19">
                  <c:v>36.689360576195263</c:v>
                </c:pt>
                <c:pt idx="20">
                  <c:v>36.409289121415142</c:v>
                </c:pt>
                <c:pt idx="21">
                  <c:v>36.129217666635029</c:v>
                </c:pt>
                <c:pt idx="22">
                  <c:v>35.849146211854915</c:v>
                </c:pt>
                <c:pt idx="23">
                  <c:v>35.569074757074794</c:v>
                </c:pt>
                <c:pt idx="24">
                  <c:v>35.289003302294681</c:v>
                </c:pt>
                <c:pt idx="25">
                  <c:v>35.00893184751456</c:v>
                </c:pt>
                <c:pt idx="26">
                  <c:v>34.728860392734447</c:v>
                </c:pt>
                <c:pt idx="27">
                  <c:v>34.448788937954326</c:v>
                </c:pt>
                <c:pt idx="28">
                  <c:v>34.168717483174213</c:v>
                </c:pt>
                <c:pt idx="29">
                  <c:v>33.888646028394092</c:v>
                </c:pt>
                <c:pt idx="30">
                  <c:v>33.608574573613978</c:v>
                </c:pt>
                <c:pt idx="31">
                  <c:v>33.328503118833865</c:v>
                </c:pt>
                <c:pt idx="32">
                  <c:v>33.048431664053744</c:v>
                </c:pt>
                <c:pt idx="33">
                  <c:v>32.768360209273631</c:v>
                </c:pt>
                <c:pt idx="34">
                  <c:v>32.48828875449351</c:v>
                </c:pt>
                <c:pt idx="35">
                  <c:v>32.208217299713397</c:v>
                </c:pt>
                <c:pt idx="36">
                  <c:v>31.928145844933276</c:v>
                </c:pt>
                <c:pt idx="37">
                  <c:v>31.648074390153162</c:v>
                </c:pt>
                <c:pt idx="38">
                  <c:v>31.368002935373042</c:v>
                </c:pt>
                <c:pt idx="39">
                  <c:v>31.087931480592928</c:v>
                </c:pt>
                <c:pt idx="40">
                  <c:v>30.807860025812811</c:v>
                </c:pt>
                <c:pt idx="41">
                  <c:v>30.527788571032694</c:v>
                </c:pt>
                <c:pt idx="42">
                  <c:v>30.247717116252577</c:v>
                </c:pt>
                <c:pt idx="43">
                  <c:v>29.96764566147246</c:v>
                </c:pt>
                <c:pt idx="44">
                  <c:v>29.687574206692346</c:v>
                </c:pt>
                <c:pt idx="45">
                  <c:v>29.407502751912226</c:v>
                </c:pt>
                <c:pt idx="46">
                  <c:v>29.127431297132112</c:v>
                </c:pt>
                <c:pt idx="47">
                  <c:v>28.847359842351992</c:v>
                </c:pt>
                <c:pt idx="48">
                  <c:v>28.567288387571878</c:v>
                </c:pt>
                <c:pt idx="49">
                  <c:v>28.287216932791758</c:v>
                </c:pt>
                <c:pt idx="50">
                  <c:v>28.007145478011644</c:v>
                </c:pt>
                <c:pt idx="51">
                  <c:v>27.72707402323153</c:v>
                </c:pt>
                <c:pt idx="52">
                  <c:v>27.44700256845141</c:v>
                </c:pt>
                <c:pt idx="53">
                  <c:v>27.166931113671296</c:v>
                </c:pt>
                <c:pt idx="54">
                  <c:v>26.886859658891176</c:v>
                </c:pt>
                <c:pt idx="55">
                  <c:v>26.606788204111062</c:v>
                </c:pt>
                <c:pt idx="56">
                  <c:v>26.326716749330945</c:v>
                </c:pt>
                <c:pt idx="57">
                  <c:v>26.046645294550828</c:v>
                </c:pt>
                <c:pt idx="58">
                  <c:v>25.766573839770711</c:v>
                </c:pt>
                <c:pt idx="59">
                  <c:v>25.486502384990594</c:v>
                </c:pt>
                <c:pt idx="60">
                  <c:v>25.206430930210477</c:v>
                </c:pt>
                <c:pt idx="61">
                  <c:v>24.92635947543036</c:v>
                </c:pt>
                <c:pt idx="62">
                  <c:v>24.646288020650243</c:v>
                </c:pt>
                <c:pt idx="63">
                  <c:v>24.366216565870126</c:v>
                </c:pt>
                <c:pt idx="64">
                  <c:v>24.086145111090012</c:v>
                </c:pt>
                <c:pt idx="65">
                  <c:v>23.806073656309895</c:v>
                </c:pt>
                <c:pt idx="66">
                  <c:v>23.526002201529778</c:v>
                </c:pt>
                <c:pt idx="67">
                  <c:v>23.245930746749661</c:v>
                </c:pt>
                <c:pt idx="68">
                  <c:v>22.965859291969544</c:v>
                </c:pt>
                <c:pt idx="69">
                  <c:v>22.685787837189427</c:v>
                </c:pt>
                <c:pt idx="70">
                  <c:v>22.40571638240931</c:v>
                </c:pt>
                <c:pt idx="71">
                  <c:v>22.125644927629192</c:v>
                </c:pt>
                <c:pt idx="72">
                  <c:v>21.845573472849075</c:v>
                </c:pt>
                <c:pt idx="73">
                  <c:v>21.565502018068958</c:v>
                </c:pt>
                <c:pt idx="74">
                  <c:v>21.285430563288841</c:v>
                </c:pt>
                <c:pt idx="75">
                  <c:v>21.005359108508724</c:v>
                </c:pt>
                <c:pt idx="76">
                  <c:v>20.725287653728611</c:v>
                </c:pt>
                <c:pt idx="77">
                  <c:v>20.445216198948494</c:v>
                </c:pt>
                <c:pt idx="78">
                  <c:v>20.165144744168376</c:v>
                </c:pt>
                <c:pt idx="79">
                  <c:v>19.885073289388259</c:v>
                </c:pt>
                <c:pt idx="80">
                  <c:v>19.605001834608142</c:v>
                </c:pt>
                <c:pt idx="81">
                  <c:v>19.324930379828025</c:v>
                </c:pt>
                <c:pt idx="82">
                  <c:v>19.044858925047908</c:v>
                </c:pt>
                <c:pt idx="83">
                  <c:v>18.764787470267791</c:v>
                </c:pt>
                <c:pt idx="84">
                  <c:v>18.484716015487674</c:v>
                </c:pt>
                <c:pt idx="85">
                  <c:v>18.204644560707557</c:v>
                </c:pt>
                <c:pt idx="86">
                  <c:v>17.92457310592744</c:v>
                </c:pt>
                <c:pt idx="87">
                  <c:v>17.644501651147326</c:v>
                </c:pt>
                <c:pt idx="88">
                  <c:v>17.364430196367209</c:v>
                </c:pt>
                <c:pt idx="89">
                  <c:v>17.084358741587092</c:v>
                </c:pt>
                <c:pt idx="90">
                  <c:v>16.804287286806975</c:v>
                </c:pt>
                <c:pt idx="91">
                  <c:v>16.524215832026858</c:v>
                </c:pt>
                <c:pt idx="92">
                  <c:v>16.244144377246741</c:v>
                </c:pt>
                <c:pt idx="93">
                  <c:v>15.964072922466624</c:v>
                </c:pt>
                <c:pt idx="94">
                  <c:v>15.684001467686507</c:v>
                </c:pt>
                <c:pt idx="95">
                  <c:v>15.40393001290639</c:v>
                </c:pt>
                <c:pt idx="96">
                  <c:v>15.123858558126273</c:v>
                </c:pt>
                <c:pt idx="97">
                  <c:v>14.843787103346155</c:v>
                </c:pt>
                <c:pt idx="98">
                  <c:v>14.563715648566042</c:v>
                </c:pt>
                <c:pt idx="99">
                  <c:v>14.283644193785925</c:v>
                </c:pt>
                <c:pt idx="100">
                  <c:v>14.003572739005808</c:v>
                </c:pt>
              </c:numCache>
            </c:numRef>
          </c:xVal>
          <c:yVal>
            <c:numRef>
              <c:f>Carnot!$Y$6:$Y$106</c:f>
              <c:numCache>
                <c:formatCode>0.000</c:formatCode>
                <c:ptCount val="101"/>
                <c:pt idx="0">
                  <c:v>20.093752061966182</c:v>
                </c:pt>
                <c:pt idx="1">
                  <c:v>20.228609458355219</c:v>
                </c:pt>
                <c:pt idx="2">
                  <c:v>20.365289251992753</c:v>
                </c:pt>
                <c:pt idx="3">
                  <c:v>20.503828634659367</c:v>
                </c:pt>
                <c:pt idx="4">
                  <c:v>20.644265817088542</c:v>
                </c:pt>
                <c:pt idx="5">
                  <c:v>20.786640064102947</c:v>
                </c:pt>
                <c:pt idx="6">
                  <c:v>20.930991731214771</c:v>
                </c:pt>
                <c:pt idx="7">
                  <c:v>21.077362302761728</c:v>
                </c:pt>
                <c:pt idx="8">
                  <c:v>21.225794431654414</c:v>
                </c:pt>
                <c:pt idx="9">
                  <c:v>21.376331980815088</c:v>
                </c:pt>
                <c:pt idx="10">
                  <c:v>21.529020066392334</c:v>
                </c:pt>
                <c:pt idx="11">
                  <c:v>21.683905102841202</c:v>
                </c:pt>
                <c:pt idx="12">
                  <c:v>21.84103484996324</c:v>
                </c:pt>
                <c:pt idx="13">
                  <c:v>22.000458462006765</c:v>
                </c:pt>
                <c:pt idx="14">
                  <c:v>22.16222653893329</c:v>
                </c:pt>
                <c:pt idx="15">
                  <c:v>22.326391179962421</c:v>
                </c:pt>
                <c:pt idx="16">
                  <c:v>22.493006039514384</c:v>
                </c:pt>
                <c:pt idx="17">
                  <c:v>22.662126385676142</c:v>
                </c:pt>
                <c:pt idx="18">
                  <c:v>22.83380916132521</c:v>
                </c:pt>
                <c:pt idx="19">
                  <c:v>23.008113048052881</c:v>
                </c:pt>
                <c:pt idx="20">
                  <c:v>23.185098533037902</c:v>
                </c:pt>
                <c:pt idx="21">
                  <c:v>23.364827979030444</c:v>
                </c:pt>
                <c:pt idx="22">
                  <c:v>23.547365697616616</c:v>
                </c:pt>
                <c:pt idx="23">
                  <c:v>23.73277802594431</c:v>
                </c:pt>
                <c:pt idx="24">
                  <c:v>23.921133407102598</c:v>
                </c:pt>
                <c:pt idx="25">
                  <c:v>24.112502474359417</c:v>
                </c:pt>
                <c:pt idx="26">
                  <c:v>24.306958139475217</c:v>
                </c:pt>
                <c:pt idx="27">
                  <c:v>24.504575685324614</c:v>
                </c:pt>
                <c:pt idx="28">
                  <c:v>24.705432863073174</c:v>
                </c:pt>
                <c:pt idx="29">
                  <c:v>24.909609994172957</c:v>
                </c:pt>
                <c:pt idx="30">
                  <c:v>25.117190077457725</c:v>
                </c:pt>
                <c:pt idx="31">
                  <c:v>25.328258901638044</c:v>
                </c:pt>
                <c:pt idx="32">
                  <c:v>25.542905163516334</c:v>
                </c:pt>
                <c:pt idx="33">
                  <c:v>25.761220592264337</c:v>
                </c:pt>
                <c:pt idx="34">
                  <c:v>25.983300080128682</c:v>
                </c:pt>
                <c:pt idx="35">
                  <c:v>26.209241819955889</c:v>
                </c:pt>
                <c:pt idx="36">
                  <c:v>26.439147449955506</c:v>
                </c:pt>
                <c:pt idx="37">
                  <c:v>26.673122206149802</c:v>
                </c:pt>
                <c:pt idx="38">
                  <c:v>26.911275082990425</c:v>
                </c:pt>
                <c:pt idx="39">
                  <c:v>27.153719002657006</c:v>
                </c:pt>
                <c:pt idx="40">
                  <c:v>27.40057099359025</c:v>
                </c:pt>
                <c:pt idx="41">
                  <c:v>27.651952378852549</c:v>
                </c:pt>
                <c:pt idx="42">
                  <c:v>27.907988974953035</c:v>
                </c:pt>
                <c:pt idx="43">
                  <c:v>28.168811301821759</c:v>
                </c:pt>
                <c:pt idx="44">
                  <c:v>28.434554804669126</c:v>
                </c:pt>
                <c:pt idx="45">
                  <c:v>28.705360088523122</c:v>
                </c:pt>
                <c:pt idx="46">
                  <c:v>28.981373166297381</c:v>
                </c:pt>
                <c:pt idx="47">
                  <c:v>29.262745721309983</c:v>
                </c:pt>
                <c:pt idx="48">
                  <c:v>29.549635385244393</c:v>
                </c:pt>
                <c:pt idx="49">
                  <c:v>29.84220603262305</c:v>
                </c:pt>
                <c:pt idx="50">
                  <c:v>30.140628092949278</c:v>
                </c:pt>
                <c:pt idx="51">
                  <c:v>30.445078881766943</c:v>
                </c:pt>
                <c:pt idx="52">
                  <c:v>30.755742951989063</c:v>
                </c:pt>
                <c:pt idx="53">
                  <c:v>31.072812466958013</c:v>
                </c:pt>
                <c:pt idx="54">
                  <c:v>31.396487596822166</c:v>
                </c:pt>
                <c:pt idx="55">
                  <c:v>31.726976939946606</c:v>
                </c:pt>
                <c:pt idx="56">
                  <c:v>32.064497971222636</c:v>
                </c:pt>
                <c:pt idx="57">
                  <c:v>32.409277519300304</c:v>
                </c:pt>
                <c:pt idx="58">
                  <c:v>32.761552274944862</c:v>
                </c:pt>
                <c:pt idx="59">
                  <c:v>33.121569332911299</c:v>
                </c:pt>
                <c:pt idx="60">
                  <c:v>33.489586769943649</c:v>
                </c:pt>
                <c:pt idx="61">
                  <c:v>33.865874261740771</c:v>
                </c:pt>
                <c:pt idx="62">
                  <c:v>34.25071374198783</c:v>
                </c:pt>
                <c:pt idx="63">
                  <c:v>34.644400106838262</c:v>
                </c:pt>
                <c:pt idx="64">
                  <c:v>35.047241968545677</c:v>
                </c:pt>
                <c:pt idx="65">
                  <c:v>35.459562462293277</c:v>
                </c:pt>
                <c:pt idx="66">
                  <c:v>35.88170011065391</c:v>
                </c:pt>
                <c:pt idx="67">
                  <c:v>36.31400975054131</c:v>
                </c:pt>
                <c:pt idx="68">
                  <c:v>36.75686352798693</c:v>
                </c:pt>
                <c:pt idx="69">
                  <c:v>37.210651966604054</c:v>
                </c:pt>
                <c:pt idx="70">
                  <c:v>37.67578511618661</c:v>
                </c:pt>
                <c:pt idx="71">
                  <c:v>38.152693788543402</c:v>
                </c:pt>
                <c:pt idx="72">
                  <c:v>38.64183088839652</c:v>
                </c:pt>
                <c:pt idx="73">
                  <c:v>39.143672847986089</c:v>
                </c:pt>
                <c:pt idx="74">
                  <c:v>39.658721174933277</c:v>
                </c:pt>
                <c:pt idx="75">
                  <c:v>40.187504123932392</c:v>
                </c:pt>
                <c:pt idx="76">
                  <c:v>40.730578503985527</c:v>
                </c:pt>
                <c:pt idx="77">
                  <c:v>41.288531634177112</c:v>
                </c:pt>
                <c:pt idx="78">
                  <c:v>41.861983462429571</c:v>
                </c:pt>
                <c:pt idx="79">
                  <c:v>42.451588863308864</c:v>
                </c:pt>
                <c:pt idx="80">
                  <c:v>43.058040132784704</c:v>
                </c:pt>
                <c:pt idx="81">
                  <c:v>43.682069699926515</c:v>
                </c:pt>
                <c:pt idx="82">
                  <c:v>44.324453077866615</c:v>
                </c:pt>
                <c:pt idx="83">
                  <c:v>44.986012079028797</c:v>
                </c:pt>
                <c:pt idx="84">
                  <c:v>45.667618322650448</c:v>
                </c:pt>
                <c:pt idx="85">
                  <c:v>46.370197066075846</c:v>
                </c:pt>
                <c:pt idx="86">
                  <c:v>47.094731395233282</c:v>
                </c:pt>
                <c:pt idx="87">
                  <c:v>47.842266814205232</c:v>
                </c:pt>
                <c:pt idx="88">
                  <c:v>48.613916278950477</c:v>
                </c:pt>
                <c:pt idx="89">
                  <c:v>49.41086572614639</c:v>
                </c:pt>
                <c:pt idx="90">
                  <c:v>50.234380154915492</c:v>
                </c:pt>
                <c:pt idx="91">
                  <c:v>51.085810327032718</c:v>
                </c:pt>
                <c:pt idx="92">
                  <c:v>51.966600160257421</c:v>
                </c:pt>
                <c:pt idx="93">
                  <c:v>52.878294899911062</c:v>
                </c:pt>
                <c:pt idx="94">
                  <c:v>53.822550165980907</c:v>
                </c:pt>
                <c:pt idx="95">
                  <c:v>54.801141987180557</c:v>
                </c:pt>
                <c:pt idx="96">
                  <c:v>55.815977949906134</c:v>
                </c:pt>
                <c:pt idx="97">
                  <c:v>56.869109609338331</c:v>
                </c:pt>
                <c:pt idx="98">
                  <c:v>57.962746332594818</c:v>
                </c:pt>
                <c:pt idx="99">
                  <c:v>59.099270770488836</c:v>
                </c:pt>
                <c:pt idx="100">
                  <c:v>60.281256185898613</c:v>
                </c:pt>
              </c:numCache>
            </c:numRef>
          </c:yVal>
        </c:ser>
        <c:ser>
          <c:idx val="7"/>
          <c:order val="7"/>
          <c:tx>
            <c:v>Adiabatic compression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Carnot!$AB$6:$AB$106</c:f>
              <c:numCache>
                <c:formatCode>0.000</c:formatCode>
                <c:ptCount val="101"/>
                <c:pt idx="0">
                  <c:v>14.003572739005826</c:v>
                </c:pt>
                <c:pt idx="1">
                  <c:v>13.963537011615767</c:v>
                </c:pt>
                <c:pt idx="2">
                  <c:v>13.92350128422571</c:v>
                </c:pt>
                <c:pt idx="3">
                  <c:v>13.883465556835651</c:v>
                </c:pt>
                <c:pt idx="4">
                  <c:v>13.843429829445592</c:v>
                </c:pt>
                <c:pt idx="5">
                  <c:v>13.803394102055535</c:v>
                </c:pt>
                <c:pt idx="6">
                  <c:v>13.763358374665476</c:v>
                </c:pt>
                <c:pt idx="7">
                  <c:v>13.723322647275417</c:v>
                </c:pt>
                <c:pt idx="8">
                  <c:v>13.68328691988536</c:v>
                </c:pt>
                <c:pt idx="9">
                  <c:v>13.643251192495301</c:v>
                </c:pt>
                <c:pt idx="10">
                  <c:v>13.603215465105244</c:v>
                </c:pt>
                <c:pt idx="11">
                  <c:v>13.563179737715185</c:v>
                </c:pt>
                <c:pt idx="12">
                  <c:v>13.523144010325126</c:v>
                </c:pt>
                <c:pt idx="13">
                  <c:v>13.483108282935069</c:v>
                </c:pt>
                <c:pt idx="14">
                  <c:v>13.44307255554501</c:v>
                </c:pt>
                <c:pt idx="15">
                  <c:v>13.403036828154951</c:v>
                </c:pt>
                <c:pt idx="16">
                  <c:v>13.363001100764894</c:v>
                </c:pt>
                <c:pt idx="17">
                  <c:v>13.322965373374835</c:v>
                </c:pt>
                <c:pt idx="18">
                  <c:v>13.282929645984776</c:v>
                </c:pt>
                <c:pt idx="19">
                  <c:v>13.242893918594719</c:v>
                </c:pt>
                <c:pt idx="20">
                  <c:v>13.20285819120466</c:v>
                </c:pt>
                <c:pt idx="21">
                  <c:v>13.162822463814601</c:v>
                </c:pt>
                <c:pt idx="22">
                  <c:v>13.122786736424544</c:v>
                </c:pt>
                <c:pt idx="23">
                  <c:v>13.082751009034485</c:v>
                </c:pt>
                <c:pt idx="24">
                  <c:v>13.042715281644426</c:v>
                </c:pt>
                <c:pt idx="25">
                  <c:v>13.002679554254369</c:v>
                </c:pt>
                <c:pt idx="26">
                  <c:v>12.96264382686431</c:v>
                </c:pt>
                <c:pt idx="27">
                  <c:v>12.922608099474253</c:v>
                </c:pt>
                <c:pt idx="28">
                  <c:v>12.882572372084194</c:v>
                </c:pt>
                <c:pt idx="29">
                  <c:v>12.842536644694135</c:v>
                </c:pt>
                <c:pt idx="30">
                  <c:v>12.802500917304078</c:v>
                </c:pt>
                <c:pt idx="31">
                  <c:v>12.762465189914019</c:v>
                </c:pt>
                <c:pt idx="32">
                  <c:v>12.72242946252396</c:v>
                </c:pt>
                <c:pt idx="33">
                  <c:v>12.682393735133903</c:v>
                </c:pt>
                <c:pt idx="34">
                  <c:v>12.642358007743844</c:v>
                </c:pt>
                <c:pt idx="35">
                  <c:v>12.602322280353786</c:v>
                </c:pt>
                <c:pt idx="36">
                  <c:v>12.562286552963728</c:v>
                </c:pt>
                <c:pt idx="37">
                  <c:v>12.52225082557367</c:v>
                </c:pt>
                <c:pt idx="38">
                  <c:v>12.482215098183611</c:v>
                </c:pt>
                <c:pt idx="39">
                  <c:v>12.442179370793554</c:v>
                </c:pt>
                <c:pt idx="40">
                  <c:v>12.402143643403495</c:v>
                </c:pt>
                <c:pt idx="41">
                  <c:v>12.362107916013436</c:v>
                </c:pt>
                <c:pt idx="42">
                  <c:v>12.322072188623379</c:v>
                </c:pt>
                <c:pt idx="43">
                  <c:v>12.28203646123332</c:v>
                </c:pt>
                <c:pt idx="44">
                  <c:v>12.242000733843261</c:v>
                </c:pt>
                <c:pt idx="45">
                  <c:v>12.201965006453204</c:v>
                </c:pt>
                <c:pt idx="46">
                  <c:v>12.161929279063145</c:v>
                </c:pt>
                <c:pt idx="47">
                  <c:v>12.121893551673086</c:v>
                </c:pt>
                <c:pt idx="48">
                  <c:v>12.081857824283029</c:v>
                </c:pt>
                <c:pt idx="49">
                  <c:v>12.04182209689297</c:v>
                </c:pt>
                <c:pt idx="50">
                  <c:v>12.001786369502913</c:v>
                </c:pt>
                <c:pt idx="51">
                  <c:v>11.961750642112854</c:v>
                </c:pt>
                <c:pt idx="52">
                  <c:v>11.921714914722795</c:v>
                </c:pt>
                <c:pt idx="53">
                  <c:v>11.881679187332736</c:v>
                </c:pt>
                <c:pt idx="54">
                  <c:v>11.841643459942679</c:v>
                </c:pt>
                <c:pt idx="55">
                  <c:v>11.80160773255262</c:v>
                </c:pt>
                <c:pt idx="56">
                  <c:v>11.761572005162563</c:v>
                </c:pt>
                <c:pt idx="57">
                  <c:v>11.721536277772504</c:v>
                </c:pt>
                <c:pt idx="58">
                  <c:v>11.681500550382445</c:v>
                </c:pt>
                <c:pt idx="59">
                  <c:v>11.641464822992386</c:v>
                </c:pt>
                <c:pt idx="60">
                  <c:v>11.601429095602329</c:v>
                </c:pt>
                <c:pt idx="61">
                  <c:v>11.56139336821227</c:v>
                </c:pt>
                <c:pt idx="62">
                  <c:v>11.521357640822213</c:v>
                </c:pt>
                <c:pt idx="63">
                  <c:v>11.481321913432154</c:v>
                </c:pt>
                <c:pt idx="64">
                  <c:v>11.441286186042095</c:v>
                </c:pt>
                <c:pt idx="65">
                  <c:v>11.401250458652036</c:v>
                </c:pt>
                <c:pt idx="66">
                  <c:v>11.361214731261979</c:v>
                </c:pt>
                <c:pt idx="67">
                  <c:v>11.32117900387192</c:v>
                </c:pt>
                <c:pt idx="68">
                  <c:v>11.281143276481863</c:v>
                </c:pt>
                <c:pt idx="69">
                  <c:v>11.241107549091804</c:v>
                </c:pt>
                <c:pt idx="70">
                  <c:v>11.201071821701746</c:v>
                </c:pt>
                <c:pt idx="71">
                  <c:v>11.161036094311688</c:v>
                </c:pt>
                <c:pt idx="72">
                  <c:v>11.12100036692163</c:v>
                </c:pt>
                <c:pt idx="73">
                  <c:v>11.080964639531571</c:v>
                </c:pt>
                <c:pt idx="74">
                  <c:v>11.040928912141514</c:v>
                </c:pt>
                <c:pt idx="75">
                  <c:v>11.000893184751455</c:v>
                </c:pt>
                <c:pt idx="76">
                  <c:v>10.960857457361396</c:v>
                </c:pt>
                <c:pt idx="77">
                  <c:v>10.920821729971339</c:v>
                </c:pt>
                <c:pt idx="78">
                  <c:v>10.88078600258128</c:v>
                </c:pt>
                <c:pt idx="79">
                  <c:v>10.840750275191221</c:v>
                </c:pt>
                <c:pt idx="80">
                  <c:v>10.800714547801164</c:v>
                </c:pt>
                <c:pt idx="81">
                  <c:v>10.760678820411105</c:v>
                </c:pt>
                <c:pt idx="82">
                  <c:v>10.720643093021046</c:v>
                </c:pt>
                <c:pt idx="83">
                  <c:v>10.680607365630989</c:v>
                </c:pt>
                <c:pt idx="84">
                  <c:v>10.64057163824093</c:v>
                </c:pt>
                <c:pt idx="85">
                  <c:v>10.600535910850873</c:v>
                </c:pt>
                <c:pt idx="86">
                  <c:v>10.560500183460814</c:v>
                </c:pt>
                <c:pt idx="87">
                  <c:v>10.520464456070755</c:v>
                </c:pt>
                <c:pt idx="88">
                  <c:v>10.480428728680696</c:v>
                </c:pt>
                <c:pt idx="89">
                  <c:v>10.440393001290639</c:v>
                </c:pt>
                <c:pt idx="90">
                  <c:v>10.40035727390058</c:v>
                </c:pt>
                <c:pt idx="91">
                  <c:v>10.360321546510523</c:v>
                </c:pt>
                <c:pt idx="92">
                  <c:v>10.320285819120464</c:v>
                </c:pt>
                <c:pt idx="93">
                  <c:v>10.280250091730405</c:v>
                </c:pt>
                <c:pt idx="94">
                  <c:v>10.240214364340346</c:v>
                </c:pt>
                <c:pt idx="95">
                  <c:v>10.200178636950289</c:v>
                </c:pt>
                <c:pt idx="96">
                  <c:v>10.16014290956023</c:v>
                </c:pt>
                <c:pt idx="97">
                  <c:v>10.120107182170173</c:v>
                </c:pt>
                <c:pt idx="98">
                  <c:v>10.080071454780114</c:v>
                </c:pt>
                <c:pt idx="99">
                  <c:v>10.040035727390055</c:v>
                </c:pt>
                <c:pt idx="100">
                  <c:v>9.9999999999999964</c:v>
                </c:pt>
              </c:numCache>
            </c:numRef>
          </c:xVal>
          <c:yVal>
            <c:numRef>
              <c:f>Carnot!$AA$6:$AA$106</c:f>
              <c:numCache>
                <c:formatCode>0.000</c:formatCode>
                <c:ptCount val="101"/>
                <c:pt idx="0">
                  <c:v>60.281256185898542</c:v>
                </c:pt>
                <c:pt idx="1">
                  <c:v>60.569591648894033</c:v>
                </c:pt>
                <c:pt idx="2">
                  <c:v>60.860140113776495</c:v>
                </c:pt>
                <c:pt idx="3">
                  <c:v>61.152925002319485</c:v>
                </c:pt>
                <c:pt idx="4">
                  <c:v>61.447970052705081</c:v>
                </c:pt>
                <c:pt idx="5">
                  <c:v>61.745299324729416</c:v>
                </c:pt>
                <c:pt idx="6">
                  <c:v>62.044937205109235</c:v>
                </c:pt>
                <c:pt idx="7">
                  <c:v>62.346908412891452</c:v>
                </c:pt>
                <c:pt idx="8">
                  <c:v>62.651238004968782</c:v>
                </c:pt>
                <c:pt idx="9">
                  <c:v>62.957951381703019</c:v>
                </c:pt>
                <c:pt idx="10">
                  <c:v>63.267074292658926</c:v>
                </c:pt>
                <c:pt idx="11">
                  <c:v>63.578632842450986</c:v>
                </c:pt>
                <c:pt idx="12">
                  <c:v>63.892653496705812</c:v>
                </c:pt>
                <c:pt idx="13">
                  <c:v>64.209163088142475</c:v>
                </c:pt>
                <c:pt idx="14">
                  <c:v>64.528188822773899</c:v>
                </c:pt>
                <c:pt idx="15">
                  <c:v>64.849758286231719</c:v>
                </c:pt>
                <c:pt idx="16">
                  <c:v>65.17389945021759</c:v>
                </c:pt>
                <c:pt idx="17">
                  <c:v>65.500640679084071</c:v>
                </c:pt>
                <c:pt idx="18">
                  <c:v>65.830010736547564</c:v>
                </c:pt>
                <c:pt idx="19">
                  <c:v>66.162038792536961</c:v>
                </c:pt>
                <c:pt idx="20">
                  <c:v>66.496754430180729</c:v>
                </c:pt>
                <c:pt idx="21">
                  <c:v>66.83418765293581</c:v>
                </c:pt>
                <c:pt idx="22">
                  <c:v>67.174368891861832</c:v>
                </c:pt>
                <c:pt idx="23">
                  <c:v>67.517329013043579</c:v>
                </c:pt>
                <c:pt idx="24">
                  <c:v>67.863099325165891</c:v>
                </c:pt>
                <c:pt idx="25">
                  <c:v>68.211711587243755</c:v>
                </c:pt>
                <c:pt idx="26">
                  <c:v>68.563198016512175</c:v>
                </c:pt>
                <c:pt idx="27">
                  <c:v>68.917591296478847</c:v>
                </c:pt>
                <c:pt idx="28">
                  <c:v>69.274924585144092</c:v>
                </c:pt>
                <c:pt idx="29">
                  <c:v>69.635231523391454</c:v>
                </c:pt>
                <c:pt idx="30">
                  <c:v>69.998546243553804</c:v>
                </c:pt>
                <c:pt idx="31">
                  <c:v>70.364903378158587</c:v>
                </c:pt>
                <c:pt idx="32">
                  <c:v>70.73433806885663</c:v>
                </c:pt>
                <c:pt idx="33">
                  <c:v>71.106885975539171</c:v>
                </c:pt>
                <c:pt idx="34">
                  <c:v>71.482583285647678</c:v>
                </c:pt>
                <c:pt idx="35">
                  <c:v>71.86146672368082</c:v>
                </c:pt>
                <c:pt idx="36">
                  <c:v>72.243573560903727</c:v>
                </c:pt>
                <c:pt idx="37">
                  <c:v>72.628941625264645</c:v>
                </c:pt>
                <c:pt idx="38">
                  <c:v>73.017609311523344</c:v>
                </c:pt>
                <c:pt idx="39">
                  <c:v>73.409615591597571</c:v>
                </c:pt>
                <c:pt idx="40">
                  <c:v>73.805000025132202</c:v>
                </c:pt>
                <c:pt idx="41">
                  <c:v>74.203802770296633</c:v>
                </c:pt>
                <c:pt idx="42">
                  <c:v>74.606064594816601</c:v>
                </c:pt>
                <c:pt idx="43">
                  <c:v>75.011826887245874</c:v>
                </c:pt>
                <c:pt idx="44">
                  <c:v>75.42113166848398</c:v>
                </c:pt>
                <c:pt idx="45">
                  <c:v>75.834021603545992</c:v>
                </c:pt>
                <c:pt idx="46">
                  <c:v>76.250540013591333</c:v>
                </c:pt>
                <c:pt idx="47">
                  <c:v>76.670730888217108</c:v>
                </c:pt>
                <c:pt idx="48">
                  <c:v>77.094638898023774</c:v>
                </c:pt>
                <c:pt idx="49">
                  <c:v>77.522309407459531</c:v>
                </c:pt>
                <c:pt idx="50">
                  <c:v>77.953788487950618</c:v>
                </c:pt>
                <c:pt idx="51">
                  <c:v>78.389122931324849</c:v>
                </c:pt>
                <c:pt idx="52">
                  <c:v>78.828360263536197</c:v>
                </c:pt>
                <c:pt idx="53">
                  <c:v>79.271548758697847</c:v>
                </c:pt>
                <c:pt idx="54">
                  <c:v>79.718737453432013</c:v>
                </c:pt>
                <c:pt idx="55">
                  <c:v>80.169976161544668</c:v>
                </c:pt>
                <c:pt idx="56">
                  <c:v>80.625315489033497</c:v>
                </c:pt>
                <c:pt idx="57">
                  <c:v>81.084806849438195</c:v>
                </c:pt>
                <c:pt idx="58">
                  <c:v>81.548502479541852</c:v>
                </c:pt>
                <c:pt idx="59">
                  <c:v>82.016455455432421</c:v>
                </c:pt>
                <c:pt idx="60">
                  <c:v>82.488719708934681</c:v>
                </c:pt>
                <c:pt idx="61">
                  <c:v>82.965350044421584</c:v>
                </c:pt>
                <c:pt idx="62">
                  <c:v>83.446402156015537</c:v>
                </c:pt>
                <c:pt idx="63">
                  <c:v>83.931932645190173</c:v>
                </c:pt>
                <c:pt idx="64">
                  <c:v>84.421999038783028</c:v>
                </c:pt>
                <c:pt idx="65">
                  <c:v>84.916659807430676</c:v>
                </c:pt>
                <c:pt idx="66">
                  <c:v>85.415974384437106</c:v>
                </c:pt>
                <c:pt idx="67">
                  <c:v>85.920003185087822</c:v>
                </c:pt>
                <c:pt idx="68">
                  <c:v>86.428807626420962</c:v>
                </c:pt>
                <c:pt idx="69">
                  <c:v>86.942450147469032</c:v>
                </c:pt>
                <c:pt idx="70">
                  <c:v>87.460994229983058</c:v>
                </c:pt>
                <c:pt idx="71">
                  <c:v>87.984504419652964</c:v>
                </c:pt>
                <c:pt idx="72">
                  <c:v>88.513046347838227</c:v>
                </c:pt>
                <c:pt idx="73">
                  <c:v>89.046686753822101</c:v>
                </c:pt>
                <c:pt idx="74">
                  <c:v>89.585493507604752</c:v>
                </c:pt>
                <c:pt idx="75">
                  <c:v>90.129535633250114</c:v>
                </c:pt>
                <c:pt idx="76">
                  <c:v>90.678883332801661</c:v>
                </c:pt>
                <c:pt idx="77">
                  <c:v>91.233608010783684</c:v>
                </c:pt>
                <c:pt idx="78">
                  <c:v>91.793782299304212</c:v>
                </c:pt>
                <c:pt idx="79">
                  <c:v>92.359480083776603</c:v>
                </c:pt>
                <c:pt idx="80">
                  <c:v>92.930776529277793</c:v>
                </c:pt>
                <c:pt idx="81">
                  <c:v>93.507748107561056</c:v>
                </c:pt>
                <c:pt idx="82">
                  <c:v>94.090472624741921</c:v>
                </c:pt>
                <c:pt idx="83">
                  <c:v>94.679029249677015</c:v>
                </c:pt>
                <c:pt idx="84">
                  <c:v>95.273498543055666</c:v>
                </c:pt>
                <c:pt idx="85">
                  <c:v>95.873962487224787</c:v>
                </c:pt>
                <c:pt idx="86">
                  <c:v>96.480504516768576</c:v>
                </c:pt>
                <c:pt idx="87">
                  <c:v>97.093209549864838</c:v>
                </c:pt>
                <c:pt idx="88">
                  <c:v>97.712164020441179</c:v>
                </c:pt>
                <c:pt idx="89">
                  <c:v>98.337455911153995</c:v>
                </c:pt>
                <c:pt idx="90">
                  <c:v>98.969174787215223</c:v>
                </c:pt>
                <c:pt idx="91">
                  <c:v>99.607411831091255</c:v>
                </c:pt>
                <c:pt idx="92">
                  <c:v>100.25225987810073</c:v>
                </c:pt>
                <c:pt idx="93">
                  <c:v>100.90381345293754</c:v>
                </c:pt>
                <c:pt idx="94">
                  <c:v>101.56216880714722</c:v>
                </c:pt>
                <c:pt idx="95">
                  <c:v>102.22742395758486</c:v>
                </c:pt>
                <c:pt idx="96">
                  <c:v>102.89967872588545</c:v>
                </c:pt>
                <c:pt idx="97">
                  <c:v>103.57903477897526</c:v>
                </c:pt>
                <c:pt idx="98">
                  <c:v>104.26559567065873</c:v>
                </c:pt>
                <c:pt idx="99">
                  <c:v>104.95946688431135</c:v>
                </c:pt>
                <c:pt idx="100">
                  <c:v>105.66075587671396</c:v>
                </c:pt>
              </c:numCache>
            </c:numRef>
          </c:yVal>
        </c:ser>
        <c:axId val="100455168"/>
        <c:axId val="100457088"/>
      </c:scatterChart>
      <c:valAx>
        <c:axId val="10045516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0.0" sourceLinked="1"/>
        <c:tickLblPos val="nextTo"/>
        <c:crossAx val="100457088"/>
        <c:crosses val="autoZero"/>
        <c:crossBetween val="midCat"/>
      </c:valAx>
      <c:valAx>
        <c:axId val="1004570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100455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82"/>
          <c:w val="0.27877995642701525"/>
          <c:h val="0.35825484667314061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0</xdr:row>
      <xdr:rowOff>175260</xdr:rowOff>
    </xdr:from>
    <xdr:to>
      <xdr:col>6</xdr:col>
      <xdr:colOff>838200</xdr:colOff>
      <xdr:row>4</xdr:row>
      <xdr:rowOff>241149</xdr:rowOff>
    </xdr:to>
    <xdr:pic>
      <xdr:nvPicPr>
        <xdr:cNvPr id="3" name="Picture 2" descr="https://upload.wikimedia.org/wikipedia/commons/8/80/Sadi_Carnot.jpe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175260"/>
          <a:ext cx="838200" cy="980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it-IT" sz="1000"/>
            <a:t>Nicolas Léonard Sadi Carnot </a:t>
          </a:r>
        </a:p>
        <a:p>
          <a:r>
            <a:rPr lang="it-IT" sz="1000"/>
            <a:t>(1796-1832)</a:t>
          </a:r>
          <a:endParaRPr lang="en-GB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B106"/>
  <sheetViews>
    <sheetView tabSelected="1" zoomScaleNormal="100" workbookViewId="0">
      <selection activeCell="H11" sqref="H11"/>
    </sheetView>
  </sheetViews>
  <sheetFormatPr defaultRowHeight="14.4"/>
  <cols>
    <col min="1" max="1" width="4.77734375" customWidth="1"/>
    <col min="7" max="7" width="16.88671875" customWidth="1"/>
    <col min="19" max="20" width="7.44140625" customWidth="1"/>
    <col min="21" max="22" width="7.5546875" bestFit="1" customWidth="1"/>
    <col min="23" max="23" width="6.5546875" bestFit="1" customWidth="1"/>
    <col min="24" max="24" width="7.5546875" bestFit="1" customWidth="1"/>
    <col min="25" max="25" width="6.5546875" bestFit="1" customWidth="1"/>
    <col min="26" max="26" width="7.5546875" bestFit="1" customWidth="1"/>
    <col min="27" max="27" width="6.5546875" bestFit="1" customWidth="1"/>
    <col min="28" max="28" width="7.5546875" bestFit="1" customWidth="1"/>
  </cols>
  <sheetData>
    <row r="2" spans="2:28">
      <c r="B2" s="1" t="s">
        <v>0</v>
      </c>
    </row>
    <row r="3" spans="2:28">
      <c r="B3" t="s">
        <v>43</v>
      </c>
      <c r="U3" t="s">
        <v>34</v>
      </c>
      <c r="W3" t="s">
        <v>35</v>
      </c>
      <c r="Y3" t="s">
        <v>36</v>
      </c>
      <c r="AA3" t="s">
        <v>37</v>
      </c>
    </row>
    <row r="4" spans="2:28" ht="28.8" customHeight="1">
      <c r="U4" s="21" t="s">
        <v>28</v>
      </c>
      <c r="V4" s="21"/>
      <c r="W4" s="21" t="s">
        <v>31</v>
      </c>
      <c r="X4" s="21"/>
      <c r="Y4" s="21" t="s">
        <v>32</v>
      </c>
      <c r="Z4" s="21"/>
      <c r="AA4" s="21" t="s">
        <v>33</v>
      </c>
      <c r="AB4" s="21"/>
    </row>
    <row r="5" spans="2:28" ht="27" customHeight="1">
      <c r="B5" s="1" t="s">
        <v>4</v>
      </c>
      <c r="T5" s="11" t="s">
        <v>38</v>
      </c>
      <c r="U5" s="9" t="s">
        <v>29</v>
      </c>
      <c r="V5" s="9" t="s">
        <v>30</v>
      </c>
      <c r="W5" s="9" t="s">
        <v>29</v>
      </c>
      <c r="X5" s="9" t="s">
        <v>30</v>
      </c>
      <c r="Y5" s="9" t="s">
        <v>29</v>
      </c>
      <c r="Z5" s="9" t="s">
        <v>30</v>
      </c>
      <c r="AA5" s="9" t="s">
        <v>29</v>
      </c>
      <c r="AB5" s="9" t="s">
        <v>30</v>
      </c>
    </row>
    <row r="6" spans="2:28">
      <c r="B6" s="22" t="s">
        <v>1</v>
      </c>
      <c r="C6" s="22"/>
      <c r="D6" s="22"/>
      <c r="E6" s="22"/>
      <c r="F6" s="22"/>
      <c r="G6" s="22"/>
      <c r="H6" s="3">
        <v>100</v>
      </c>
      <c r="T6">
        <v>0</v>
      </c>
      <c r="U6" s="10">
        <f>C28</f>
        <v>105.66075587671391</v>
      </c>
      <c r="V6" s="10">
        <f>C29</f>
        <v>10</v>
      </c>
      <c r="W6" s="10">
        <f>C30</f>
        <v>35.220251958904633</v>
      </c>
      <c r="X6" s="10">
        <f>C31</f>
        <v>30</v>
      </c>
      <c r="Y6" s="10">
        <f>C32</f>
        <v>20.093752061966182</v>
      </c>
      <c r="Z6" s="10">
        <f>C33</f>
        <v>42.010718217017477</v>
      </c>
      <c r="AA6" s="10">
        <f>C34</f>
        <v>60.281256185898542</v>
      </c>
      <c r="AB6" s="10">
        <f>C35</f>
        <v>14.003572739005826</v>
      </c>
    </row>
    <row r="7" spans="2:28">
      <c r="B7" s="22" t="s">
        <v>2</v>
      </c>
      <c r="C7" s="22"/>
      <c r="D7" s="22"/>
      <c r="E7" s="22"/>
      <c r="F7" s="22"/>
      <c r="G7" s="22"/>
      <c r="H7" s="3">
        <v>25</v>
      </c>
      <c r="T7">
        <f>T6+0.01</f>
        <v>0.01</v>
      </c>
      <c r="U7" s="10">
        <f>$H$43*8.314*$C$40/(101325*V7/1000)</f>
        <v>103.58897634971953</v>
      </c>
      <c r="V7" s="10">
        <f>$C$29+T7*($C$31-$C$29)</f>
        <v>10.199999999999999</v>
      </c>
      <c r="W7" s="10">
        <f>$C$30*(($C$31/X7)^$H$44)</f>
        <v>34.986488961437104</v>
      </c>
      <c r="X7" s="10">
        <f>$C$31+T7*($C$33-$C$31)</f>
        <v>30.120107182170173</v>
      </c>
      <c r="Y7" s="10">
        <f>$H$43*8.314*$C$41/(101325*Z7/1000)</f>
        <v>20.228609458355219</v>
      </c>
      <c r="Z7" s="10">
        <f>$C$33+T7*($C$35-$C$33)</f>
        <v>41.730646762237363</v>
      </c>
      <c r="AA7" s="10">
        <f>$C$34*(($C$35/AB7)^$H$44)</f>
        <v>60.569591648894033</v>
      </c>
      <c r="AB7" s="10">
        <f>$C$35+T7*($C$29-$C$35)</f>
        <v>13.963537011615767</v>
      </c>
    </row>
    <row r="8" spans="2:28">
      <c r="B8" s="22" t="s">
        <v>40</v>
      </c>
      <c r="C8" s="22"/>
      <c r="D8" s="22"/>
      <c r="E8" s="22"/>
      <c r="F8" s="22"/>
      <c r="G8" s="22"/>
      <c r="H8" s="20">
        <v>1000</v>
      </c>
      <c r="T8">
        <f t="shared" ref="T8:T71" si="0">T7+0.01</f>
        <v>0.02</v>
      </c>
      <c r="U8" s="10">
        <f t="shared" ref="U8:U71" si="1">$H$43*8.314*$C$40/(101325*V8/1000)</f>
        <v>101.59688065068644</v>
      </c>
      <c r="V8" s="10">
        <f t="shared" ref="V8:V71" si="2">$C$29+T8*($C$31-$C$29)</f>
        <v>10.4</v>
      </c>
      <c r="W8" s="10">
        <f t="shared" ref="W8:W71" si="3">$C$30*(($C$31/X8)^$H$44)</f>
        <v>34.755198556886235</v>
      </c>
      <c r="X8" s="10">
        <f t="shared" ref="X8:X71" si="4">$C$31+T8*($C$33-$C$31)</f>
        <v>30.24021436434035</v>
      </c>
      <c r="Y8" s="10">
        <f t="shared" ref="Y8:Y71" si="5">$H$43*8.314*$C$41/(101325*Z8/1000)</f>
        <v>20.365289251992753</v>
      </c>
      <c r="Z8" s="10">
        <f t="shared" ref="Z8:Z71" si="6">$C$33+T8*($C$35-$C$33)</f>
        <v>41.450575307457243</v>
      </c>
      <c r="AA8" s="10">
        <f t="shared" ref="AA8:AA71" si="7">$C$34*(($C$35/AB8)^$H$44)</f>
        <v>60.860140113776495</v>
      </c>
      <c r="AB8" s="10">
        <f t="shared" ref="AB8:AB71" si="8">$C$35+T8*($C$29-$C$35)</f>
        <v>13.92350128422571</v>
      </c>
    </row>
    <row r="9" spans="2:28">
      <c r="B9" s="22" t="s">
        <v>42</v>
      </c>
      <c r="C9" s="22"/>
      <c r="D9" s="22"/>
      <c r="E9" s="22"/>
      <c r="F9" s="22"/>
      <c r="G9" s="22"/>
      <c r="H9" s="20">
        <v>10</v>
      </c>
      <c r="T9">
        <f t="shared" si="0"/>
        <v>0.03</v>
      </c>
      <c r="U9" s="10">
        <f t="shared" si="1"/>
        <v>99.679958374258391</v>
      </c>
      <c r="V9" s="10">
        <f t="shared" si="2"/>
        <v>10.6</v>
      </c>
      <c r="W9" s="10">
        <f t="shared" si="3"/>
        <v>34.526344926325081</v>
      </c>
      <c r="X9" s="10">
        <f t="shared" si="4"/>
        <v>30.360321546510523</v>
      </c>
      <c r="Y9" s="10">
        <f t="shared" si="5"/>
        <v>20.503828634659367</v>
      </c>
      <c r="Z9" s="10">
        <f t="shared" si="6"/>
        <v>41.170503852677129</v>
      </c>
      <c r="AA9" s="10">
        <f t="shared" si="7"/>
        <v>61.152925002319485</v>
      </c>
      <c r="AB9" s="10">
        <f t="shared" si="8"/>
        <v>13.883465556835651</v>
      </c>
    </row>
    <row r="10" spans="2:28">
      <c r="B10" s="22" t="s">
        <v>39</v>
      </c>
      <c r="C10" s="22"/>
      <c r="D10" s="22"/>
      <c r="E10" s="22"/>
      <c r="F10" s="22"/>
      <c r="G10" s="22"/>
      <c r="H10" s="20">
        <v>30</v>
      </c>
      <c r="T10">
        <f t="shared" si="0"/>
        <v>0.04</v>
      </c>
      <c r="U10" s="10">
        <f t="shared" si="1"/>
        <v>97.834033219179545</v>
      </c>
      <c r="V10" s="10">
        <f t="shared" si="2"/>
        <v>10.8</v>
      </c>
      <c r="W10" s="10">
        <f t="shared" si="3"/>
        <v>34.299892908628465</v>
      </c>
      <c r="X10" s="10">
        <f t="shared" si="4"/>
        <v>30.4804287286807</v>
      </c>
      <c r="Y10" s="10">
        <f t="shared" si="5"/>
        <v>20.644265817088542</v>
      </c>
      <c r="Z10" s="10">
        <f t="shared" si="6"/>
        <v>40.890432397897008</v>
      </c>
      <c r="AA10" s="10">
        <f t="shared" si="7"/>
        <v>61.447970052705081</v>
      </c>
      <c r="AB10" s="10">
        <f t="shared" si="8"/>
        <v>13.843429829445592</v>
      </c>
    </row>
    <row r="11" spans="2:28">
      <c r="B11" s="22" t="s">
        <v>23</v>
      </c>
      <c r="C11" s="22"/>
      <c r="D11" s="22"/>
      <c r="E11" s="22"/>
      <c r="F11" s="22"/>
      <c r="G11" s="22"/>
      <c r="H11" s="3">
        <v>3</v>
      </c>
      <c r="T11">
        <f t="shared" si="0"/>
        <v>0.05</v>
      </c>
      <c r="U11" s="10">
        <f t="shared" si="1"/>
        <v>96.055232615194456</v>
      </c>
      <c r="V11" s="10">
        <f t="shared" si="2"/>
        <v>11</v>
      </c>
      <c r="W11" s="10">
        <f t="shared" si="3"/>
        <v>34.075807985861616</v>
      </c>
      <c r="X11" s="10">
        <f t="shared" si="4"/>
        <v>30.600535910850873</v>
      </c>
      <c r="Y11" s="10">
        <f t="shared" si="5"/>
        <v>20.786640064102947</v>
      </c>
      <c r="Z11" s="10">
        <f t="shared" si="6"/>
        <v>40.610360943116895</v>
      </c>
      <c r="AA11" s="10">
        <f t="shared" si="7"/>
        <v>61.745299324729416</v>
      </c>
      <c r="AB11" s="10">
        <f t="shared" si="8"/>
        <v>13.803394102055535</v>
      </c>
    </row>
    <row r="12" spans="2:28">
      <c r="B12" s="22" t="s">
        <v>22</v>
      </c>
      <c r="C12" s="22"/>
      <c r="D12" s="22"/>
      <c r="E12" s="22"/>
      <c r="F12" s="22"/>
      <c r="G12" s="22"/>
      <c r="H12" s="3">
        <v>28.966000000000001</v>
      </c>
      <c r="T12">
        <f t="shared" si="0"/>
        <v>6.0000000000000005E-2</v>
      </c>
      <c r="U12" s="10">
        <f t="shared" si="1"/>
        <v>94.339960604208855</v>
      </c>
      <c r="V12" s="10">
        <f t="shared" si="2"/>
        <v>11.2</v>
      </c>
      <c r="W12" s="10">
        <f t="shared" si="3"/>
        <v>33.854056269049046</v>
      </c>
      <c r="X12" s="10">
        <f t="shared" si="4"/>
        <v>30.720643093021049</v>
      </c>
      <c r="Y12" s="10">
        <f t="shared" si="5"/>
        <v>20.930991731214771</v>
      </c>
      <c r="Z12" s="10">
        <f t="shared" si="6"/>
        <v>40.330289488336774</v>
      </c>
      <c r="AA12" s="10">
        <f t="shared" si="7"/>
        <v>62.044937205109235</v>
      </c>
      <c r="AB12" s="10">
        <f t="shared" si="8"/>
        <v>13.763358374665476</v>
      </c>
    </row>
    <row r="13" spans="2:28">
      <c r="T13">
        <f t="shared" si="0"/>
        <v>7.0000000000000007E-2</v>
      </c>
      <c r="U13" s="10">
        <f t="shared" si="1"/>
        <v>92.684873576064831</v>
      </c>
      <c r="V13" s="10">
        <f t="shared" si="2"/>
        <v>11.4</v>
      </c>
      <c r="W13" s="10">
        <f t="shared" si="3"/>
        <v>33.634604484312504</v>
      </c>
      <c r="X13" s="10">
        <f t="shared" si="4"/>
        <v>30.840750275191223</v>
      </c>
      <c r="Y13" s="10">
        <f t="shared" si="5"/>
        <v>21.077362302761728</v>
      </c>
      <c r="Z13" s="10">
        <f t="shared" si="6"/>
        <v>40.050218033556661</v>
      </c>
      <c r="AA13" s="10">
        <f t="shared" si="7"/>
        <v>62.346908412891452</v>
      </c>
      <c r="AB13" s="10">
        <f t="shared" si="8"/>
        <v>13.723322647275417</v>
      </c>
    </row>
    <row r="14" spans="2:28">
      <c r="B14" s="1" t="s">
        <v>5</v>
      </c>
      <c r="T14">
        <f t="shared" si="0"/>
        <v>0.08</v>
      </c>
      <c r="U14" s="10">
        <f t="shared" si="1"/>
        <v>91.086858514408547</v>
      </c>
      <c r="V14" s="10">
        <f t="shared" si="2"/>
        <v>11.6</v>
      </c>
      <c r="W14" s="10">
        <f t="shared" si="3"/>
        <v>33.417419959366896</v>
      </c>
      <c r="X14" s="10">
        <f t="shared" si="4"/>
        <v>30.960857457361399</v>
      </c>
      <c r="Y14" s="10">
        <f t="shared" si="5"/>
        <v>21.225794431654414</v>
      </c>
      <c r="Z14" s="10">
        <f t="shared" si="6"/>
        <v>39.770146578776547</v>
      </c>
      <c r="AA14" s="10">
        <f t="shared" si="7"/>
        <v>62.651238004968782</v>
      </c>
      <c r="AB14" s="10">
        <f t="shared" si="8"/>
        <v>13.68328691988536</v>
      </c>
    </row>
    <row r="15" spans="2:28">
      <c r="B15" s="22" t="s">
        <v>25</v>
      </c>
      <c r="C15" s="22"/>
      <c r="D15" s="22"/>
      <c r="E15" s="22"/>
      <c r="F15" s="22"/>
      <c r="G15" s="22"/>
      <c r="H15" s="7">
        <f>H43*8.314*C40*LN(C31/C29)/1000</f>
        <v>117.61826755019766</v>
      </c>
      <c r="T15">
        <f t="shared" si="0"/>
        <v>0.09</v>
      </c>
      <c r="U15" s="10">
        <f t="shared" si="1"/>
        <v>89.543013454842296</v>
      </c>
      <c r="V15" s="10">
        <f t="shared" si="2"/>
        <v>11.8</v>
      </c>
      <c r="W15" s="10">
        <f t="shared" si="3"/>
        <v>33.20247061036374</v>
      </c>
      <c r="X15" s="10">
        <f t="shared" si="4"/>
        <v>31.080964639531572</v>
      </c>
      <c r="Y15" s="10">
        <f t="shared" si="5"/>
        <v>21.376331980815088</v>
      </c>
      <c r="Z15" s="10">
        <f t="shared" si="6"/>
        <v>39.490075123996426</v>
      </c>
      <c r="AA15" s="10">
        <f t="shared" si="7"/>
        <v>62.957951381703019</v>
      </c>
      <c r="AB15" s="10">
        <f t="shared" si="8"/>
        <v>13.643251192495301</v>
      </c>
    </row>
    <row r="16" spans="2:28">
      <c r="B16" s="22" t="s">
        <v>26</v>
      </c>
      <c r="C16" s="22"/>
      <c r="D16" s="22"/>
      <c r="E16" s="22"/>
      <c r="F16" s="22"/>
      <c r="G16" s="22"/>
      <c r="H16" s="7">
        <f>H43*8.314*C41*LN(C33/C35)/1000</f>
        <v>93.968481849755776</v>
      </c>
      <c r="T16">
        <f t="shared" si="0"/>
        <v>9.9999999999999992E-2</v>
      </c>
      <c r="U16" s="10">
        <f t="shared" si="1"/>
        <v>88.050629897261572</v>
      </c>
      <c r="V16" s="10">
        <f t="shared" si="2"/>
        <v>12</v>
      </c>
      <c r="W16" s="10">
        <f t="shared" si="3"/>
        <v>32.989724929071727</v>
      </c>
      <c r="X16" s="10">
        <f t="shared" si="4"/>
        <v>31.201071821701749</v>
      </c>
      <c r="Y16" s="10">
        <f t="shared" si="5"/>
        <v>21.529020066392334</v>
      </c>
      <c r="Z16" s="10">
        <f t="shared" si="6"/>
        <v>39.210003669216313</v>
      </c>
      <c r="AA16" s="10">
        <f t="shared" si="7"/>
        <v>63.267074292658926</v>
      </c>
      <c r="AB16" s="10">
        <f t="shared" si="8"/>
        <v>13.603215465105244</v>
      </c>
    </row>
    <row r="17" spans="1:28">
      <c r="B17" s="22" t="s">
        <v>27</v>
      </c>
      <c r="C17" s="22"/>
      <c r="D17" s="22"/>
      <c r="E17" s="22"/>
      <c r="F17" s="22"/>
      <c r="G17" s="22"/>
      <c r="H17" s="7">
        <f>H43*8.314*(C40-C41)*LN(H10/H9)/1000</f>
        <v>23.649785700441893</v>
      </c>
      <c r="T17">
        <f t="shared" si="0"/>
        <v>0.10999999999999999</v>
      </c>
      <c r="U17" s="10">
        <f t="shared" si="1"/>
        <v>86.607176948126153</v>
      </c>
      <c r="V17" s="10">
        <f t="shared" si="2"/>
        <v>12.2</v>
      </c>
      <c r="W17" s="10">
        <f t="shared" si="3"/>
        <v>32.779151970384653</v>
      </c>
      <c r="X17" s="10">
        <f t="shared" si="4"/>
        <v>31.321179003871922</v>
      </c>
      <c r="Y17" s="10">
        <f t="shared" si="5"/>
        <v>21.683905102841202</v>
      </c>
      <c r="Z17" s="10">
        <f t="shared" si="6"/>
        <v>38.929932214436192</v>
      </c>
      <c r="AA17" s="10">
        <f t="shared" si="7"/>
        <v>63.578632842450986</v>
      </c>
      <c r="AB17" s="10">
        <f t="shared" si="8"/>
        <v>13.563179737715185</v>
      </c>
    </row>
    <row r="18" spans="1:28">
      <c r="B18" s="22" t="s">
        <v>8</v>
      </c>
      <c r="C18" s="22"/>
      <c r="D18" s="22"/>
      <c r="E18" s="22"/>
      <c r="F18" s="22"/>
      <c r="G18" s="22"/>
      <c r="H18" s="7">
        <f>H43*8.314*LN(H10/H9)</f>
        <v>315.33047600589185</v>
      </c>
      <c r="T18">
        <f t="shared" si="0"/>
        <v>0.11999999999999998</v>
      </c>
      <c r="U18" s="10">
        <f t="shared" si="1"/>
        <v>85.210286997349925</v>
      </c>
      <c r="V18" s="10">
        <f t="shared" si="2"/>
        <v>12.399999999999999</v>
      </c>
      <c r="W18" s="10">
        <f t="shared" si="3"/>
        <v>32.570721340147045</v>
      </c>
      <c r="X18" s="10">
        <f t="shared" si="4"/>
        <v>31.441286186042095</v>
      </c>
      <c r="Y18" s="10">
        <f t="shared" si="5"/>
        <v>21.84103484996324</v>
      </c>
      <c r="Z18" s="10">
        <f t="shared" si="6"/>
        <v>38.649860759656079</v>
      </c>
      <c r="AA18" s="10">
        <f t="shared" si="7"/>
        <v>63.892653496705812</v>
      </c>
      <c r="AB18" s="10">
        <f t="shared" si="8"/>
        <v>13.523144010325126</v>
      </c>
    </row>
    <row r="19" spans="1:28">
      <c r="B19" s="22" t="s">
        <v>6</v>
      </c>
      <c r="C19" s="22"/>
      <c r="D19" s="22"/>
      <c r="E19" s="22"/>
      <c r="F19" s="22"/>
      <c r="G19" s="22"/>
      <c r="H19" s="7">
        <f>H17/H15</f>
        <v>0.20107238605898126</v>
      </c>
      <c r="T19">
        <f t="shared" si="0"/>
        <v>0.12999999999999998</v>
      </c>
      <c r="U19" s="10">
        <f t="shared" si="1"/>
        <v>83.857742759296755</v>
      </c>
      <c r="V19" s="10">
        <f t="shared" si="2"/>
        <v>12.6</v>
      </c>
      <c r="W19" s="10">
        <f t="shared" si="3"/>
        <v>32.36440318328826</v>
      </c>
      <c r="X19" s="10">
        <f t="shared" si="4"/>
        <v>31.561393368212272</v>
      </c>
      <c r="Y19" s="10">
        <f t="shared" si="5"/>
        <v>22.000458462006765</v>
      </c>
      <c r="Z19" s="10">
        <f t="shared" si="6"/>
        <v>38.369789304875965</v>
      </c>
      <c r="AA19" s="10">
        <f t="shared" si="7"/>
        <v>64.209163088142475</v>
      </c>
      <c r="AB19" s="10">
        <f t="shared" si="8"/>
        <v>13.483108282935069</v>
      </c>
    </row>
    <row r="20" spans="1:28">
      <c r="H20" s="8"/>
      <c r="T20">
        <f t="shared" si="0"/>
        <v>0.13999999999999999</v>
      </c>
      <c r="U20" s="10">
        <f t="shared" si="1"/>
        <v>82.547465528682736</v>
      </c>
      <c r="V20" s="10">
        <f t="shared" si="2"/>
        <v>12.8</v>
      </c>
      <c r="W20" s="10">
        <f t="shared" si="3"/>
        <v>32.160168172256192</v>
      </c>
      <c r="X20" s="10">
        <f t="shared" si="4"/>
        <v>31.681500550382445</v>
      </c>
      <c r="Y20" s="10">
        <f t="shared" si="5"/>
        <v>22.16222653893329</v>
      </c>
      <c r="Z20" s="10">
        <f t="shared" si="6"/>
        <v>38.089717850095845</v>
      </c>
      <c r="AA20" s="10">
        <f t="shared" si="7"/>
        <v>64.528188822773899</v>
      </c>
      <c r="AB20" s="10">
        <f t="shared" si="8"/>
        <v>13.44307255554501</v>
      </c>
    </row>
    <row r="21" spans="1:28">
      <c r="B21" s="23" t="s">
        <v>7</v>
      </c>
      <c r="C21" s="23"/>
      <c r="D21" s="23"/>
      <c r="E21" s="23"/>
      <c r="F21" s="23"/>
      <c r="G21" s="23"/>
      <c r="H21" s="7">
        <f>1-(C41/C40)</f>
        <v>0.20107238605898126</v>
      </c>
      <c r="T21">
        <f t="shared" si="0"/>
        <v>0.15</v>
      </c>
      <c r="U21" s="10">
        <f t="shared" si="1"/>
        <v>81.277504520549158</v>
      </c>
      <c r="V21" s="10">
        <f t="shared" si="2"/>
        <v>13</v>
      </c>
      <c r="W21" s="10">
        <f t="shared" si="3"/>
        <v>31.957987495741595</v>
      </c>
      <c r="X21" s="10">
        <f t="shared" si="4"/>
        <v>31.801607732552622</v>
      </c>
      <c r="Y21" s="10">
        <f t="shared" si="5"/>
        <v>22.326391179962421</v>
      </c>
      <c r="Z21" s="10">
        <f t="shared" si="6"/>
        <v>37.809646395315731</v>
      </c>
      <c r="AA21" s="10">
        <f t="shared" si="7"/>
        <v>64.849758286231719</v>
      </c>
      <c r="AB21" s="10">
        <f t="shared" si="8"/>
        <v>13.403036828154951</v>
      </c>
    </row>
    <row r="22" spans="1:28">
      <c r="T22">
        <f t="shared" si="0"/>
        <v>0.16</v>
      </c>
      <c r="U22" s="10">
        <f t="shared" si="1"/>
        <v>80.046027179328718</v>
      </c>
      <c r="V22" s="10">
        <f t="shared" si="2"/>
        <v>13.2</v>
      </c>
      <c r="W22" s="10">
        <f t="shared" si="3"/>
        <v>31.757832847685219</v>
      </c>
      <c r="X22" s="10">
        <f t="shared" si="4"/>
        <v>31.921714914722795</v>
      </c>
      <c r="Y22" s="10">
        <f t="shared" si="5"/>
        <v>22.493006039514384</v>
      </c>
      <c r="Z22" s="10">
        <f t="shared" si="6"/>
        <v>37.52957494053561</v>
      </c>
      <c r="AA22" s="10">
        <f t="shared" si="7"/>
        <v>65.17389945021759</v>
      </c>
      <c r="AB22" s="10">
        <f t="shared" si="8"/>
        <v>13.363001100764894</v>
      </c>
    </row>
    <row r="23" spans="1:28">
      <c r="D23" s="6" t="s">
        <v>17</v>
      </c>
      <c r="T23">
        <f t="shared" si="0"/>
        <v>0.17</v>
      </c>
      <c r="U23" s="10">
        <f t="shared" si="1"/>
        <v>78.851310355756638</v>
      </c>
      <c r="V23" s="10">
        <f t="shared" si="2"/>
        <v>13.4</v>
      </c>
      <c r="W23" s="10">
        <f t="shared" si="3"/>
        <v>31.55967641655899</v>
      </c>
      <c r="X23" s="10">
        <f t="shared" si="4"/>
        <v>32.041822096892972</v>
      </c>
      <c r="Y23" s="10">
        <f t="shared" si="5"/>
        <v>22.662126385676142</v>
      </c>
      <c r="Z23" s="10">
        <f t="shared" si="6"/>
        <v>37.249503485755497</v>
      </c>
      <c r="AA23" s="10">
        <f t="shared" si="7"/>
        <v>65.500640679084071</v>
      </c>
      <c r="AB23" s="10">
        <f t="shared" si="8"/>
        <v>13.322965373374835</v>
      </c>
    </row>
    <row r="24" spans="1:28">
      <c r="D24" s="6" t="s">
        <v>18</v>
      </c>
      <c r="T24">
        <f t="shared" si="0"/>
        <v>0.18000000000000002</v>
      </c>
      <c r="U24" s="10">
        <f t="shared" si="1"/>
        <v>77.691732262289619</v>
      </c>
      <c r="V24" s="10">
        <f t="shared" si="2"/>
        <v>13.600000000000001</v>
      </c>
      <c r="W24" s="10">
        <f t="shared" si="3"/>
        <v>31.36349087491396</v>
      </c>
      <c r="X24" s="10">
        <f t="shared" si="4"/>
        <v>32.161929279063145</v>
      </c>
      <c r="Y24" s="10">
        <f t="shared" si="5"/>
        <v>22.83380916132521</v>
      </c>
      <c r="Z24" s="10">
        <f t="shared" si="6"/>
        <v>36.969432030975376</v>
      </c>
      <c r="AA24" s="10">
        <f t="shared" si="7"/>
        <v>65.830010736547564</v>
      </c>
      <c r="AB24" s="10">
        <f t="shared" si="8"/>
        <v>13.282929645984776</v>
      </c>
    </row>
    <row r="25" spans="1:28">
      <c r="T25">
        <f t="shared" si="0"/>
        <v>0.19000000000000003</v>
      </c>
      <c r="U25" s="10">
        <f t="shared" si="1"/>
        <v>76.565765128053542</v>
      </c>
      <c r="V25" s="10">
        <f t="shared" si="2"/>
        <v>13.8</v>
      </c>
      <c r="W25" s="10">
        <f t="shared" si="3"/>
        <v>31.169249369187011</v>
      </c>
      <c r="X25" s="10">
        <f t="shared" si="4"/>
        <v>32.282036461233318</v>
      </c>
      <c r="Y25" s="10">
        <f t="shared" si="5"/>
        <v>23.008113048052881</v>
      </c>
      <c r="Z25" s="10">
        <f t="shared" si="6"/>
        <v>36.689360576195263</v>
      </c>
      <c r="AA25" s="10">
        <f t="shared" si="7"/>
        <v>66.162038792536961</v>
      </c>
      <c r="AB25" s="10">
        <f t="shared" si="8"/>
        <v>13.242893918594719</v>
      </c>
    </row>
    <row r="26" spans="1:28">
      <c r="T26">
        <f t="shared" si="0"/>
        <v>0.20000000000000004</v>
      </c>
      <c r="U26" s="10">
        <f t="shared" si="1"/>
        <v>75.471968483367078</v>
      </c>
      <c r="V26" s="10">
        <f t="shared" si="2"/>
        <v>14</v>
      </c>
      <c r="W26" s="10">
        <f t="shared" si="3"/>
        <v>30.976925509759248</v>
      </c>
      <c r="X26" s="10">
        <f t="shared" si="4"/>
        <v>32.402143643403498</v>
      </c>
      <c r="Y26" s="10">
        <f t="shared" si="5"/>
        <v>23.185098533037902</v>
      </c>
      <c r="Z26" s="10">
        <f t="shared" si="6"/>
        <v>36.409289121415142</v>
      </c>
      <c r="AA26" s="10">
        <f t="shared" si="7"/>
        <v>66.496754430180729</v>
      </c>
      <c r="AB26" s="10">
        <f t="shared" si="8"/>
        <v>13.20285819120466</v>
      </c>
    </row>
    <row r="27" spans="1:28">
      <c r="B27" s="1" t="s">
        <v>41</v>
      </c>
      <c r="T27">
        <f t="shared" si="0"/>
        <v>0.21000000000000005</v>
      </c>
      <c r="U27" s="10">
        <f t="shared" si="1"/>
        <v>74.408983011770346</v>
      </c>
      <c r="V27" s="10">
        <f t="shared" si="2"/>
        <v>14.200000000000001</v>
      </c>
      <c r="W27" s="10">
        <f t="shared" si="3"/>
        <v>30.786493361258852</v>
      </c>
      <c r="X27" s="10">
        <f t="shared" si="4"/>
        <v>32.522250825573671</v>
      </c>
      <c r="Y27" s="10">
        <f t="shared" si="5"/>
        <v>23.364827979030444</v>
      </c>
      <c r="Z27" s="10">
        <f t="shared" si="6"/>
        <v>36.129217666635029</v>
      </c>
      <c r="AA27" s="10">
        <f t="shared" si="7"/>
        <v>66.83418765293581</v>
      </c>
      <c r="AB27" s="10">
        <f t="shared" si="8"/>
        <v>13.162822463814601</v>
      </c>
    </row>
    <row r="28" spans="1:28">
      <c r="A28" s="5"/>
      <c r="B28" s="12" t="s">
        <v>9</v>
      </c>
      <c r="C28" s="19">
        <f>(H43*8.314*C40/(H9/1000))/101325</f>
        <v>105.66075587671391</v>
      </c>
      <c r="T28">
        <f t="shared" si="0"/>
        <v>0.22000000000000006</v>
      </c>
      <c r="U28" s="10">
        <f t="shared" si="1"/>
        <v>73.375524914384641</v>
      </c>
      <c r="V28" s="10">
        <f t="shared" si="2"/>
        <v>14.400000000000002</v>
      </c>
      <c r="W28" s="10">
        <f t="shared" si="3"/>
        <v>30.597927433101386</v>
      </c>
      <c r="X28" s="10">
        <f t="shared" si="4"/>
        <v>32.642358007743844</v>
      </c>
      <c r="Y28" s="10">
        <f t="shared" si="5"/>
        <v>23.547365697616616</v>
      </c>
      <c r="Z28" s="10">
        <f t="shared" si="6"/>
        <v>35.849146211854915</v>
      </c>
      <c r="AA28" s="10">
        <f t="shared" si="7"/>
        <v>67.174368891861832</v>
      </c>
      <c r="AB28" s="10">
        <f t="shared" si="8"/>
        <v>13.122786736424544</v>
      </c>
    </row>
    <row r="29" spans="1:28">
      <c r="A29" s="5"/>
      <c r="B29" s="12" t="s">
        <v>10</v>
      </c>
      <c r="C29" s="18">
        <f>H9</f>
        <v>10</v>
      </c>
      <c r="T29">
        <f t="shared" si="0"/>
        <v>0.23000000000000007</v>
      </c>
      <c r="U29" s="10">
        <f t="shared" si="1"/>
        <v>72.370380737475259</v>
      </c>
      <c r="V29" s="10">
        <f t="shared" si="2"/>
        <v>14.600000000000001</v>
      </c>
      <c r="W29" s="10">
        <f t="shared" si="3"/>
        <v>30.411202670261225</v>
      </c>
      <c r="X29" s="10">
        <f t="shared" si="4"/>
        <v>32.762465189914018</v>
      </c>
      <c r="Y29" s="10">
        <f t="shared" si="5"/>
        <v>23.73277802594431</v>
      </c>
      <c r="Z29" s="10">
        <f t="shared" si="6"/>
        <v>35.569074757074794</v>
      </c>
      <c r="AA29" s="10">
        <f t="shared" si="7"/>
        <v>67.517329013043579</v>
      </c>
      <c r="AB29" s="10">
        <f t="shared" si="8"/>
        <v>13.082751009034485</v>
      </c>
    </row>
    <row r="30" spans="1:28">
      <c r="A30" s="15"/>
      <c r="B30" s="13" t="s">
        <v>11</v>
      </c>
      <c r="C30" s="19">
        <f>(H43*8.314*C40/(H10/1000))/101325</f>
        <v>35.220251958904633</v>
      </c>
      <c r="T30">
        <f t="shared" si="0"/>
        <v>0.24000000000000007</v>
      </c>
      <c r="U30" s="10">
        <f t="shared" si="1"/>
        <v>71.392402619401295</v>
      </c>
      <c r="V30" s="10">
        <f t="shared" si="2"/>
        <v>14.8</v>
      </c>
      <c r="W30" s="10">
        <f t="shared" si="3"/>
        <v>30.226294444267204</v>
      </c>
      <c r="X30" s="10">
        <f t="shared" si="4"/>
        <v>32.882572372084198</v>
      </c>
      <c r="Y30" s="10">
        <f t="shared" si="5"/>
        <v>23.921133407102598</v>
      </c>
      <c r="Z30" s="10">
        <f t="shared" si="6"/>
        <v>35.289003302294681</v>
      </c>
      <c r="AA30" s="10">
        <f t="shared" si="7"/>
        <v>67.863099325165891</v>
      </c>
      <c r="AB30" s="10">
        <f t="shared" si="8"/>
        <v>13.042715281644426</v>
      </c>
    </row>
    <row r="31" spans="1:28">
      <c r="A31" s="15"/>
      <c r="B31" s="13" t="s">
        <v>12</v>
      </c>
      <c r="C31" s="18">
        <f>H10</f>
        <v>30</v>
      </c>
      <c r="T31">
        <f t="shared" si="0"/>
        <v>0.25000000000000006</v>
      </c>
      <c r="U31" s="10">
        <f t="shared" si="1"/>
        <v>70.440503917809266</v>
      </c>
      <c r="V31" s="10">
        <f t="shared" si="2"/>
        <v>15</v>
      </c>
      <c r="W31" s="10">
        <f t="shared" si="3"/>
        <v>30.043178544416687</v>
      </c>
      <c r="X31" s="10">
        <f t="shared" si="4"/>
        <v>33.002679554254371</v>
      </c>
      <c r="Y31" s="10">
        <f t="shared" si="5"/>
        <v>24.112502474359417</v>
      </c>
      <c r="Z31" s="10">
        <f t="shared" si="6"/>
        <v>35.00893184751456</v>
      </c>
      <c r="AA31" s="10">
        <f t="shared" si="7"/>
        <v>68.211711587243755</v>
      </c>
      <c r="AB31" s="10">
        <f t="shared" si="8"/>
        <v>13.002679554254369</v>
      </c>
    </row>
    <row r="32" spans="1:28">
      <c r="A32" s="16"/>
      <c r="B32" s="14" t="s">
        <v>13</v>
      </c>
      <c r="C32" s="19">
        <f>C30*((C31/C33)^H44)</f>
        <v>20.093752061966182</v>
      </c>
      <c r="T32">
        <f t="shared" si="0"/>
        <v>0.26000000000000006</v>
      </c>
      <c r="U32" s="10">
        <f t="shared" si="1"/>
        <v>69.513655182048609</v>
      </c>
      <c r="V32" s="10">
        <f t="shared" si="2"/>
        <v>15.200000000000001</v>
      </c>
      <c r="W32" s="10">
        <f t="shared" si="3"/>
        <v>29.861831169201579</v>
      </c>
      <c r="X32" s="10">
        <f t="shared" si="4"/>
        <v>33.122786736424544</v>
      </c>
      <c r="Y32" s="10">
        <f t="shared" si="5"/>
        <v>24.306958139475217</v>
      </c>
      <c r="Z32" s="10">
        <f t="shared" si="6"/>
        <v>34.728860392734447</v>
      </c>
      <c r="AA32" s="10">
        <f t="shared" si="7"/>
        <v>68.563198016512175</v>
      </c>
      <c r="AB32" s="10">
        <f t="shared" si="8"/>
        <v>12.96264382686431</v>
      </c>
    </row>
    <row r="33" spans="1:28">
      <c r="A33" s="16"/>
      <c r="B33" s="14" t="s">
        <v>14</v>
      </c>
      <c r="C33" s="19">
        <f>C31*(C40/C41)^(1/(H44-1))</f>
        <v>42.010718217017477</v>
      </c>
      <c r="T33">
        <f t="shared" si="0"/>
        <v>0.27000000000000007</v>
      </c>
      <c r="U33" s="10">
        <f t="shared" si="1"/>
        <v>68.610880439424605</v>
      </c>
      <c r="V33" s="10">
        <f t="shared" si="2"/>
        <v>15.400000000000002</v>
      </c>
      <c r="W33" s="10">
        <f t="shared" si="3"/>
        <v>29.682228917940687</v>
      </c>
      <c r="X33" s="10">
        <f t="shared" si="4"/>
        <v>33.242893918594717</v>
      </c>
      <c r="Y33" s="10">
        <f t="shared" si="5"/>
        <v>24.504575685324614</v>
      </c>
      <c r="Z33" s="10">
        <f t="shared" si="6"/>
        <v>34.448788937954326</v>
      </c>
      <c r="AA33" s="10">
        <f t="shared" si="7"/>
        <v>68.917591296478847</v>
      </c>
      <c r="AB33" s="10">
        <f t="shared" si="8"/>
        <v>12.922608099474253</v>
      </c>
    </row>
    <row r="34" spans="1:28">
      <c r="A34" s="17"/>
      <c r="B34" s="2" t="s">
        <v>15</v>
      </c>
      <c r="C34" s="19">
        <f>(H43*8.314*C41/(C35/1000))/101325</f>
        <v>60.281256185898542</v>
      </c>
      <c r="T34">
        <f t="shared" si="0"/>
        <v>0.28000000000000008</v>
      </c>
      <c r="U34" s="10">
        <f t="shared" si="1"/>
        <v>67.731253767124286</v>
      </c>
      <c r="V34" s="10">
        <f t="shared" si="2"/>
        <v>15.600000000000001</v>
      </c>
      <c r="W34" s="10">
        <f t="shared" si="3"/>
        <v>29.50434878261273</v>
      </c>
      <c r="X34" s="10">
        <f t="shared" si="4"/>
        <v>33.363001100764897</v>
      </c>
      <c r="Y34" s="10">
        <f t="shared" si="5"/>
        <v>24.705432863073174</v>
      </c>
      <c r="Z34" s="10">
        <f t="shared" si="6"/>
        <v>34.168717483174213</v>
      </c>
      <c r="AA34" s="10">
        <f t="shared" si="7"/>
        <v>69.274924585144092</v>
      </c>
      <c r="AB34" s="10">
        <f t="shared" si="8"/>
        <v>12.882572372084194</v>
      </c>
    </row>
    <row r="35" spans="1:28">
      <c r="A35" s="17"/>
      <c r="B35" s="2" t="s">
        <v>16</v>
      </c>
      <c r="C35" s="18">
        <f>C29*(C40/C41)^(1/(H44-1))</f>
        <v>14.003572739005826</v>
      </c>
      <c r="T35">
        <f t="shared" si="0"/>
        <v>0.29000000000000009</v>
      </c>
      <c r="U35" s="10">
        <f t="shared" si="1"/>
        <v>66.873896124502465</v>
      </c>
      <c r="V35" s="10">
        <f t="shared" si="2"/>
        <v>15.8</v>
      </c>
      <c r="W35" s="10">
        <f t="shared" si="3"/>
        <v>29.328168139884312</v>
      </c>
      <c r="X35" s="10">
        <f t="shared" si="4"/>
        <v>33.483108282935071</v>
      </c>
      <c r="Y35" s="10">
        <f t="shared" si="5"/>
        <v>24.909609994172957</v>
      </c>
      <c r="Z35" s="10">
        <f t="shared" si="6"/>
        <v>33.888646028394092</v>
      </c>
      <c r="AA35" s="10">
        <f t="shared" si="7"/>
        <v>69.635231523391454</v>
      </c>
      <c r="AB35" s="10">
        <f t="shared" si="8"/>
        <v>12.842536644694135</v>
      </c>
    </row>
    <row r="36" spans="1:28">
      <c r="T36">
        <f t="shared" si="0"/>
        <v>0.3000000000000001</v>
      </c>
      <c r="U36" s="10">
        <f t="shared" si="1"/>
        <v>66.037972422946183</v>
      </c>
      <c r="V36" s="10">
        <f t="shared" si="2"/>
        <v>16</v>
      </c>
      <c r="W36" s="10">
        <f t="shared" si="3"/>
        <v>29.153664743327678</v>
      </c>
      <c r="X36" s="10">
        <f t="shared" si="4"/>
        <v>33.603215465105244</v>
      </c>
      <c r="Y36" s="10">
        <f t="shared" si="5"/>
        <v>25.117190077457725</v>
      </c>
      <c r="Z36" s="10">
        <f t="shared" si="6"/>
        <v>33.608574573613978</v>
      </c>
      <c r="AA36" s="10">
        <f t="shared" si="7"/>
        <v>69.998546243553804</v>
      </c>
      <c r="AB36" s="10">
        <f t="shared" si="8"/>
        <v>12.802500917304078</v>
      </c>
    </row>
    <row r="37" spans="1:28">
      <c r="B37" s="1" t="s">
        <v>44</v>
      </c>
      <c r="T37">
        <f t="shared" si="0"/>
        <v>0.31000000000000011</v>
      </c>
      <c r="U37" s="10">
        <f t="shared" si="1"/>
        <v>65.222688812786359</v>
      </c>
      <c r="V37" s="10">
        <f t="shared" si="2"/>
        <v>16.200000000000003</v>
      </c>
      <c r="W37" s="10">
        <f t="shared" si="3"/>
        <v>28.980816715823007</v>
      </c>
      <c r="X37" s="10">
        <f t="shared" si="4"/>
        <v>33.723322647275417</v>
      </c>
      <c r="Y37" s="10">
        <f t="shared" si="5"/>
        <v>25.328258901638044</v>
      </c>
      <c r="Z37" s="10">
        <f t="shared" si="6"/>
        <v>33.328503118833865</v>
      </c>
      <c r="AA37" s="10">
        <f t="shared" si="7"/>
        <v>70.364903378158587</v>
      </c>
      <c r="AB37" s="10">
        <f t="shared" si="8"/>
        <v>12.762465189914019</v>
      </c>
    </row>
    <row r="38" spans="1:28">
      <c r="T38">
        <f t="shared" si="0"/>
        <v>0.32000000000000012</v>
      </c>
      <c r="U38" s="10">
        <f t="shared" si="1"/>
        <v>64.427290168727978</v>
      </c>
      <c r="V38" s="10">
        <f t="shared" si="2"/>
        <v>16.400000000000002</v>
      </c>
      <c r="W38" s="10">
        <f t="shared" si="3"/>
        <v>28.809602542140304</v>
      </c>
      <c r="X38" s="10">
        <f t="shared" si="4"/>
        <v>33.843429829445597</v>
      </c>
      <c r="Y38" s="10">
        <f t="shared" si="5"/>
        <v>25.542905163516334</v>
      </c>
      <c r="Z38" s="10">
        <f t="shared" si="6"/>
        <v>33.048431664053744</v>
      </c>
      <c r="AA38" s="10">
        <f t="shared" si="7"/>
        <v>70.73433806885663</v>
      </c>
      <c r="AB38" s="10">
        <f t="shared" si="8"/>
        <v>12.72242946252396</v>
      </c>
    </row>
    <row r="39" spans="1:28">
      <c r="B39" s="1" t="s">
        <v>21</v>
      </c>
      <c r="T39">
        <f t="shared" si="0"/>
        <v>0.33000000000000013</v>
      </c>
      <c r="U39" s="10">
        <f t="shared" si="1"/>
        <v>63.651057757056556</v>
      </c>
      <c r="V39" s="10">
        <f t="shared" si="2"/>
        <v>16.600000000000001</v>
      </c>
      <c r="W39" s="10">
        <f t="shared" si="3"/>
        <v>28.640001061695923</v>
      </c>
      <c r="X39" s="10">
        <f t="shared" si="4"/>
        <v>33.96353701161577</v>
      </c>
      <c r="Y39" s="10">
        <f t="shared" si="5"/>
        <v>25.761220592264337</v>
      </c>
      <c r="Z39" s="10">
        <f t="shared" si="6"/>
        <v>32.768360209273631</v>
      </c>
      <c r="AA39" s="10">
        <f t="shared" si="7"/>
        <v>71.106885975539171</v>
      </c>
      <c r="AB39" s="10">
        <f t="shared" si="8"/>
        <v>12.682393735133903</v>
      </c>
    </row>
    <row r="40" spans="1:28">
      <c r="B40" s="2" t="s">
        <v>19</v>
      </c>
      <c r="C40" s="4">
        <f>$H$6+273</f>
        <v>373</v>
      </c>
      <c r="T40">
        <f t="shared" si="0"/>
        <v>0.34000000000000014</v>
      </c>
      <c r="U40" s="10">
        <f t="shared" si="1"/>
        <v>62.893307069472542</v>
      </c>
      <c r="V40" s="10">
        <f t="shared" si="2"/>
        <v>16.800000000000004</v>
      </c>
      <c r="W40" s="10">
        <f t="shared" si="3"/>
        <v>28.471991461479028</v>
      </c>
      <c r="X40" s="10">
        <f t="shared" si="4"/>
        <v>34.083644193785943</v>
      </c>
      <c r="Y40" s="10">
        <f t="shared" si="5"/>
        <v>25.983300080128682</v>
      </c>
      <c r="Z40" s="10">
        <f t="shared" si="6"/>
        <v>32.48828875449351</v>
      </c>
      <c r="AA40" s="10">
        <f t="shared" si="7"/>
        <v>71.482583285647678</v>
      </c>
      <c r="AB40" s="10">
        <f t="shared" si="8"/>
        <v>12.642358007743844</v>
      </c>
    </row>
    <row r="41" spans="1:28">
      <c r="B41" s="2" t="s">
        <v>20</v>
      </c>
      <c r="C41" s="4">
        <f>$H$7+273</f>
        <v>298</v>
      </c>
      <c r="T41">
        <f t="shared" si="0"/>
        <v>0.35000000000000014</v>
      </c>
      <c r="U41" s="10">
        <f t="shared" si="1"/>
        <v>62.15338580983169</v>
      </c>
      <c r="V41" s="10">
        <f t="shared" si="2"/>
        <v>17.000000000000004</v>
      </c>
      <c r="W41" s="10">
        <f t="shared" si="3"/>
        <v>28.305553269143545</v>
      </c>
      <c r="X41" s="10">
        <f t="shared" si="4"/>
        <v>34.203751375956116</v>
      </c>
      <c r="Y41" s="10">
        <f t="shared" si="5"/>
        <v>26.209241819955889</v>
      </c>
      <c r="Z41" s="10">
        <f t="shared" si="6"/>
        <v>32.208217299713397</v>
      </c>
      <c r="AA41" s="10">
        <f t="shared" si="7"/>
        <v>71.86146672368082</v>
      </c>
      <c r="AB41" s="10">
        <f t="shared" si="8"/>
        <v>12.602322280353786</v>
      </c>
    </row>
    <row r="42" spans="1:28">
      <c r="T42">
        <f t="shared" si="0"/>
        <v>0.36000000000000015</v>
      </c>
      <c r="U42" s="10">
        <f t="shared" si="1"/>
        <v>61.430672021345288</v>
      </c>
      <c r="V42" s="10">
        <f t="shared" si="2"/>
        <v>17.200000000000003</v>
      </c>
      <c r="W42" s="10">
        <f t="shared" si="3"/>
        <v>28.140666346261</v>
      </c>
      <c r="X42" s="10">
        <f t="shared" si="4"/>
        <v>34.32385855812629</v>
      </c>
      <c r="Y42" s="10">
        <f t="shared" si="5"/>
        <v>26.439147449955506</v>
      </c>
      <c r="Z42" s="10">
        <f t="shared" si="6"/>
        <v>31.928145844933276</v>
      </c>
      <c r="AA42" s="10">
        <f t="shared" si="7"/>
        <v>72.243573560903727</v>
      </c>
      <c r="AB42" s="10">
        <f t="shared" si="8"/>
        <v>12.562286552963728</v>
      </c>
    </row>
    <row r="43" spans="1:28">
      <c r="B43" s="22" t="s">
        <v>3</v>
      </c>
      <c r="C43" s="22"/>
      <c r="D43" s="22"/>
      <c r="E43" s="22"/>
      <c r="F43" s="22"/>
      <c r="G43" s="22"/>
      <c r="H43" s="7">
        <f>H8/H12</f>
        <v>34.523234136573912</v>
      </c>
      <c r="T43">
        <f t="shared" si="0"/>
        <v>0.37000000000000016</v>
      </c>
      <c r="U43" s="10">
        <f t="shared" si="1"/>
        <v>60.724572342939013</v>
      </c>
      <c r="V43" s="10">
        <f t="shared" si="2"/>
        <v>17.400000000000002</v>
      </c>
      <c r="W43" s="10">
        <f t="shared" si="3"/>
        <v>27.977310881730041</v>
      </c>
      <c r="X43" s="10">
        <f t="shared" si="4"/>
        <v>34.44396574029647</v>
      </c>
      <c r="Y43" s="10">
        <f t="shared" si="5"/>
        <v>26.673122206149802</v>
      </c>
      <c r="Z43" s="10">
        <f t="shared" si="6"/>
        <v>31.648074390153162</v>
      </c>
      <c r="AA43" s="10">
        <f t="shared" si="7"/>
        <v>72.628941625264645</v>
      </c>
      <c r="AB43" s="10">
        <f t="shared" si="8"/>
        <v>12.52225082557367</v>
      </c>
    </row>
    <row r="44" spans="1:28">
      <c r="B44" s="22" t="s">
        <v>24</v>
      </c>
      <c r="C44" s="22"/>
      <c r="D44" s="22"/>
      <c r="E44" s="22"/>
      <c r="F44" s="22"/>
      <c r="G44" s="22"/>
      <c r="H44" s="7">
        <f>1+2/(H11)</f>
        <v>1.6666666666666665</v>
      </c>
      <c r="T44">
        <f t="shared" si="0"/>
        <v>0.38000000000000017</v>
      </c>
      <c r="U44" s="10">
        <f t="shared" si="1"/>
        <v>60.034520384496531</v>
      </c>
      <c r="V44" s="10">
        <f t="shared" si="2"/>
        <v>17.600000000000001</v>
      </c>
      <c r="W44" s="10">
        <f t="shared" si="3"/>
        <v>27.815467385338504</v>
      </c>
      <c r="X44" s="10">
        <f t="shared" si="4"/>
        <v>34.564072922466643</v>
      </c>
      <c r="Y44" s="10">
        <f t="shared" si="5"/>
        <v>26.911275082990425</v>
      </c>
      <c r="Z44" s="10">
        <f t="shared" si="6"/>
        <v>31.368002935373042</v>
      </c>
      <c r="AA44" s="10">
        <f t="shared" si="7"/>
        <v>73.017609311523344</v>
      </c>
      <c r="AB44" s="10">
        <f t="shared" si="8"/>
        <v>12.482215098183611</v>
      </c>
    </row>
    <row r="45" spans="1:28">
      <c r="T45">
        <f t="shared" si="0"/>
        <v>0.39000000000000018</v>
      </c>
      <c r="U45" s="10">
        <f t="shared" si="1"/>
        <v>59.359975211637007</v>
      </c>
      <c r="V45" s="10">
        <f t="shared" si="2"/>
        <v>17.800000000000004</v>
      </c>
      <c r="W45" s="10">
        <f t="shared" si="3"/>
        <v>27.65511668147386</v>
      </c>
      <c r="X45" s="10">
        <f t="shared" si="4"/>
        <v>34.684180104636816</v>
      </c>
      <c r="Y45" s="10">
        <f t="shared" si="5"/>
        <v>27.153719002657006</v>
      </c>
      <c r="Z45" s="10">
        <f t="shared" si="6"/>
        <v>31.087931480592928</v>
      </c>
      <c r="AA45" s="10">
        <f t="shared" si="7"/>
        <v>73.409615591597571</v>
      </c>
      <c r="AB45" s="10">
        <f t="shared" si="8"/>
        <v>12.442179370793554</v>
      </c>
    </row>
    <row r="46" spans="1:28">
      <c r="T46">
        <f t="shared" si="0"/>
        <v>0.40000000000000019</v>
      </c>
      <c r="U46" s="10">
        <f t="shared" si="1"/>
        <v>58.70041993150771</v>
      </c>
      <c r="V46" s="10">
        <f t="shared" si="2"/>
        <v>18.000000000000004</v>
      </c>
      <c r="W46" s="10">
        <f t="shared" si="3"/>
        <v>27.496239902978214</v>
      </c>
      <c r="X46" s="10">
        <f t="shared" si="4"/>
        <v>34.804287286806996</v>
      </c>
      <c r="Y46" s="10">
        <f t="shared" si="5"/>
        <v>27.40057099359025</v>
      </c>
      <c r="Z46" s="10">
        <f t="shared" si="6"/>
        <v>30.807860025812811</v>
      </c>
      <c r="AA46" s="10">
        <f t="shared" si="7"/>
        <v>73.805000025132202</v>
      </c>
      <c r="AB46" s="10">
        <f t="shared" si="8"/>
        <v>12.402143643403495</v>
      </c>
    </row>
    <row r="47" spans="1:28">
      <c r="T47">
        <f t="shared" si="0"/>
        <v>0.4100000000000002</v>
      </c>
      <c r="U47" s="10">
        <f t="shared" si="1"/>
        <v>58.055360371820818</v>
      </c>
      <c r="V47" s="10">
        <f t="shared" si="2"/>
        <v>18.200000000000003</v>
      </c>
      <c r="W47" s="10">
        <f t="shared" si="3"/>
        <v>27.33881848514412</v>
      </c>
      <c r="X47" s="10">
        <f t="shared" si="4"/>
        <v>34.924394468977169</v>
      </c>
      <c r="Y47" s="10">
        <f t="shared" si="5"/>
        <v>27.651952378852549</v>
      </c>
      <c r="Z47" s="10">
        <f t="shared" si="6"/>
        <v>30.527788571032694</v>
      </c>
      <c r="AA47" s="10">
        <f t="shared" si="7"/>
        <v>74.203802770296633</v>
      </c>
      <c r="AB47" s="10">
        <f t="shared" si="8"/>
        <v>12.362107916013436</v>
      </c>
    </row>
    <row r="48" spans="1:28">
      <c r="T48">
        <f t="shared" si="0"/>
        <v>0.42000000000000021</v>
      </c>
      <c r="U48" s="10">
        <f t="shared" si="1"/>
        <v>57.424323846040146</v>
      </c>
      <c r="V48" s="10">
        <f t="shared" si="2"/>
        <v>18.400000000000006</v>
      </c>
      <c r="W48" s="10">
        <f t="shared" si="3"/>
        <v>27.182834159847271</v>
      </c>
      <c r="X48" s="10">
        <f t="shared" si="4"/>
        <v>35.044501651147343</v>
      </c>
      <c r="Y48" s="10">
        <f t="shared" si="5"/>
        <v>27.907988974953035</v>
      </c>
      <c r="Z48" s="10">
        <f t="shared" si="6"/>
        <v>30.247717116252577</v>
      </c>
      <c r="AA48" s="10">
        <f t="shared" si="7"/>
        <v>74.606064594816601</v>
      </c>
      <c r="AB48" s="10">
        <f t="shared" si="8"/>
        <v>12.322072188623379</v>
      </c>
    </row>
    <row r="49" spans="20:28">
      <c r="T49">
        <f t="shared" si="0"/>
        <v>0.43000000000000022</v>
      </c>
      <c r="U49" s="10">
        <f t="shared" si="1"/>
        <v>56.806857998233269</v>
      </c>
      <c r="V49" s="10">
        <f t="shared" si="2"/>
        <v>18.600000000000005</v>
      </c>
      <c r="W49" s="10">
        <f t="shared" si="3"/>
        <v>27.028268949812734</v>
      </c>
      <c r="X49" s="10">
        <f t="shared" si="4"/>
        <v>35.164608833317516</v>
      </c>
      <c r="Y49" s="10">
        <f t="shared" si="5"/>
        <v>28.168811301821759</v>
      </c>
      <c r="Z49" s="10">
        <f t="shared" si="6"/>
        <v>29.96764566147246</v>
      </c>
      <c r="AA49" s="10">
        <f t="shared" si="7"/>
        <v>75.011826887245874</v>
      </c>
      <c r="AB49" s="10">
        <f t="shared" si="8"/>
        <v>12.28203646123332</v>
      </c>
    </row>
    <row r="50" spans="20:28">
      <c r="T50">
        <f t="shared" si="0"/>
        <v>0.44000000000000022</v>
      </c>
      <c r="U50" s="10">
        <f t="shared" si="1"/>
        <v>56.202529721656312</v>
      </c>
      <c r="V50" s="10">
        <f t="shared" si="2"/>
        <v>18.800000000000004</v>
      </c>
      <c r="W50" s="10">
        <f t="shared" si="3"/>
        <v>26.87510516301116</v>
      </c>
      <c r="X50" s="10">
        <f t="shared" si="4"/>
        <v>35.284716015487689</v>
      </c>
      <c r="Y50" s="10">
        <f t="shared" si="5"/>
        <v>28.434554804669126</v>
      </c>
      <c r="Z50" s="10">
        <f t="shared" si="6"/>
        <v>29.687574206692346</v>
      </c>
      <c r="AA50" s="10">
        <f t="shared" si="7"/>
        <v>75.42113166848398</v>
      </c>
      <c r="AB50" s="10">
        <f t="shared" si="8"/>
        <v>12.242000733843261</v>
      </c>
    </row>
    <row r="51" spans="20:28">
      <c r="T51">
        <f t="shared" si="0"/>
        <v>0.45000000000000023</v>
      </c>
      <c r="U51" s="10">
        <f t="shared" si="1"/>
        <v>55.610924145638876</v>
      </c>
      <c r="V51" s="10">
        <f t="shared" si="2"/>
        <v>19.000000000000007</v>
      </c>
      <c r="W51" s="10">
        <f t="shared" si="3"/>
        <v>26.723325387181539</v>
      </c>
      <c r="X51" s="10">
        <f t="shared" si="4"/>
        <v>35.404823197657869</v>
      </c>
      <c r="Y51" s="10">
        <f t="shared" si="5"/>
        <v>28.705360088523122</v>
      </c>
      <c r="Z51" s="10">
        <f t="shared" si="6"/>
        <v>29.407502751912226</v>
      </c>
      <c r="AA51" s="10">
        <f t="shared" si="7"/>
        <v>75.834021603545992</v>
      </c>
      <c r="AB51" s="10">
        <f t="shared" si="8"/>
        <v>12.201965006453204</v>
      </c>
    </row>
    <row r="52" spans="20:28">
      <c r="T52">
        <f t="shared" si="0"/>
        <v>0.46000000000000024</v>
      </c>
      <c r="U52" s="10">
        <f t="shared" si="1"/>
        <v>55.031643685788481</v>
      </c>
      <c r="V52" s="10">
        <f t="shared" si="2"/>
        <v>19.200000000000003</v>
      </c>
      <c r="W52" s="10">
        <f t="shared" si="3"/>
        <v>26.572912484477328</v>
      </c>
      <c r="X52" s="10">
        <f t="shared" si="4"/>
        <v>35.524930379828042</v>
      </c>
      <c r="Y52" s="10">
        <f t="shared" si="5"/>
        <v>28.981373166297381</v>
      </c>
      <c r="Z52" s="10">
        <f t="shared" si="6"/>
        <v>29.127431297132112</v>
      </c>
      <c r="AA52" s="10">
        <f t="shared" si="7"/>
        <v>76.250540013591333</v>
      </c>
      <c r="AB52" s="10">
        <f t="shared" si="8"/>
        <v>12.161929279063145</v>
      </c>
    </row>
    <row r="53" spans="20:28">
      <c r="T53">
        <f t="shared" si="0"/>
        <v>0.47000000000000025</v>
      </c>
      <c r="U53" s="10">
        <f t="shared" si="1"/>
        <v>54.464307152945302</v>
      </c>
      <c r="V53" s="10">
        <f t="shared" si="2"/>
        <v>19.400000000000006</v>
      </c>
      <c r="W53" s="10">
        <f t="shared" si="3"/>
        <v>26.423849586232606</v>
      </c>
      <c r="X53" s="10">
        <f t="shared" si="4"/>
        <v>35.645037561998215</v>
      </c>
      <c r="Y53" s="10">
        <f t="shared" si="5"/>
        <v>29.262745721309983</v>
      </c>
      <c r="Z53" s="10">
        <f t="shared" si="6"/>
        <v>28.847359842351992</v>
      </c>
      <c r="AA53" s="10">
        <f t="shared" si="7"/>
        <v>76.670730888217108</v>
      </c>
      <c r="AB53" s="10">
        <f t="shared" si="8"/>
        <v>12.121893551673086</v>
      </c>
    </row>
    <row r="54" spans="20:28">
      <c r="T54">
        <f t="shared" si="0"/>
        <v>0.48000000000000026</v>
      </c>
      <c r="U54" s="10">
        <f t="shared" si="1"/>
        <v>53.908548916690755</v>
      </c>
      <c r="V54" s="10">
        <f t="shared" si="2"/>
        <v>19.600000000000005</v>
      </c>
      <c r="W54" s="10">
        <f t="shared" si="3"/>
        <v>26.276120087845385</v>
      </c>
      <c r="X54" s="10">
        <f t="shared" si="4"/>
        <v>35.765144744168396</v>
      </c>
      <c r="Y54" s="10">
        <f t="shared" si="5"/>
        <v>29.549635385244393</v>
      </c>
      <c r="Z54" s="10">
        <f t="shared" si="6"/>
        <v>28.567288387571878</v>
      </c>
      <c r="AA54" s="10">
        <f t="shared" si="7"/>
        <v>77.094638898023774</v>
      </c>
      <c r="AB54" s="10">
        <f t="shared" si="8"/>
        <v>12.081857824283029</v>
      </c>
    </row>
    <row r="55" spans="20:28">
      <c r="T55">
        <f t="shared" si="0"/>
        <v>0.49000000000000027</v>
      </c>
      <c r="U55" s="10">
        <f t="shared" si="1"/>
        <v>53.364018119552469</v>
      </c>
      <c r="V55" s="10">
        <f t="shared" si="2"/>
        <v>19.800000000000004</v>
      </c>
      <c r="W55" s="10">
        <f t="shared" si="3"/>
        <v>26.129707643774939</v>
      </c>
      <c r="X55" s="10">
        <f t="shared" si="4"/>
        <v>35.885251926338569</v>
      </c>
      <c r="Y55" s="10">
        <f t="shared" si="5"/>
        <v>29.84220603262305</v>
      </c>
      <c r="Z55" s="10">
        <f t="shared" si="6"/>
        <v>28.287216932791758</v>
      </c>
      <c r="AA55" s="10">
        <f t="shared" si="7"/>
        <v>77.522309407459531</v>
      </c>
      <c r="AB55" s="10">
        <f t="shared" si="8"/>
        <v>12.04182209689297</v>
      </c>
    </row>
    <row r="56" spans="20:28">
      <c r="T56">
        <f t="shared" si="0"/>
        <v>0.50000000000000022</v>
      </c>
      <c r="U56" s="10">
        <f t="shared" si="1"/>
        <v>52.830377938356939</v>
      </c>
      <c r="V56" s="10">
        <f t="shared" si="2"/>
        <v>20.000000000000004</v>
      </c>
      <c r="W56" s="10">
        <f t="shared" si="3"/>
        <v>25.984596162650195</v>
      </c>
      <c r="X56" s="10">
        <f t="shared" si="4"/>
        <v>36.005359108508742</v>
      </c>
      <c r="Y56" s="10">
        <f t="shared" si="5"/>
        <v>30.140628092949278</v>
      </c>
      <c r="Z56" s="10">
        <f t="shared" si="6"/>
        <v>28.007145478011644</v>
      </c>
      <c r="AA56" s="10">
        <f t="shared" si="7"/>
        <v>77.953788487950618</v>
      </c>
      <c r="AB56" s="10">
        <f t="shared" si="8"/>
        <v>12.001786369502913</v>
      </c>
    </row>
    <row r="57" spans="20:28">
      <c r="T57">
        <f t="shared" si="0"/>
        <v>0.51000000000000023</v>
      </c>
      <c r="U57" s="10">
        <f t="shared" si="1"/>
        <v>52.307304889462323</v>
      </c>
      <c r="V57" s="10">
        <f t="shared" si="2"/>
        <v>20.200000000000003</v>
      </c>
      <c r="W57" s="10">
        <f t="shared" si="3"/>
        <v>25.840769802486502</v>
      </c>
      <c r="X57" s="10">
        <f t="shared" si="4"/>
        <v>36.125466290678915</v>
      </c>
      <c r="Y57" s="10">
        <f t="shared" si="5"/>
        <v>30.445078881766943</v>
      </c>
      <c r="Z57" s="10">
        <f t="shared" si="6"/>
        <v>27.72707402323153</v>
      </c>
      <c r="AA57" s="10">
        <f t="shared" si="7"/>
        <v>78.389122931324849</v>
      </c>
      <c r="AB57" s="10">
        <f t="shared" si="8"/>
        <v>11.961750642112854</v>
      </c>
    </row>
    <row r="58" spans="20:28">
      <c r="T58">
        <f t="shared" si="0"/>
        <v>0.52000000000000024</v>
      </c>
      <c r="U58" s="10">
        <f t="shared" si="1"/>
        <v>51.794488174859737</v>
      </c>
      <c r="V58" s="10">
        <f t="shared" si="2"/>
        <v>20.400000000000006</v>
      </c>
      <c r="W58" s="10">
        <f t="shared" si="3"/>
        <v>25.698212966007919</v>
      </c>
      <c r="X58" s="10">
        <f t="shared" si="4"/>
        <v>36.245573472849088</v>
      </c>
      <c r="Y58" s="10">
        <f t="shared" si="5"/>
        <v>30.755742951989063</v>
      </c>
      <c r="Z58" s="10">
        <f t="shared" si="6"/>
        <v>27.44700256845141</v>
      </c>
      <c r="AA58" s="10">
        <f t="shared" si="7"/>
        <v>78.828360263536197</v>
      </c>
      <c r="AB58" s="10">
        <f t="shared" si="8"/>
        <v>11.921714914722795</v>
      </c>
    </row>
    <row r="59" spans="20:28">
      <c r="T59">
        <f t="shared" si="0"/>
        <v>0.53000000000000025</v>
      </c>
      <c r="U59" s="10">
        <f t="shared" si="1"/>
        <v>51.291629066365957</v>
      </c>
      <c r="V59" s="10">
        <f t="shared" si="2"/>
        <v>20.600000000000005</v>
      </c>
      <c r="W59" s="10">
        <f t="shared" si="3"/>
        <v>25.556910296072356</v>
      </c>
      <c r="X59" s="10">
        <f t="shared" si="4"/>
        <v>36.365680655019268</v>
      </c>
      <c r="Y59" s="10">
        <f t="shared" si="5"/>
        <v>31.072812466958013</v>
      </c>
      <c r="Z59" s="10">
        <f t="shared" si="6"/>
        <v>27.166931113671296</v>
      </c>
      <c r="AA59" s="10">
        <f t="shared" si="7"/>
        <v>79.271548758697847</v>
      </c>
      <c r="AB59" s="10">
        <f t="shared" si="8"/>
        <v>11.881679187332736</v>
      </c>
    </row>
    <row r="60" spans="20:28">
      <c r="T60">
        <f t="shared" si="0"/>
        <v>0.54000000000000026</v>
      </c>
      <c r="U60" s="10">
        <f t="shared" si="1"/>
        <v>50.798440325343215</v>
      </c>
      <c r="V60" s="10">
        <f t="shared" si="2"/>
        <v>20.800000000000004</v>
      </c>
      <c r="W60" s="10">
        <f t="shared" si="3"/>
        <v>25.41684667119711</v>
      </c>
      <c r="X60" s="10">
        <f t="shared" si="4"/>
        <v>36.485787837189442</v>
      </c>
      <c r="Y60" s="10">
        <f t="shared" si="5"/>
        <v>31.396487596822166</v>
      </c>
      <c r="Z60" s="10">
        <f t="shared" si="6"/>
        <v>26.886859658891176</v>
      </c>
      <c r="AA60" s="10">
        <f t="shared" si="7"/>
        <v>79.718737453432013</v>
      </c>
      <c r="AB60" s="10">
        <f t="shared" si="8"/>
        <v>11.841643459942679</v>
      </c>
    </row>
    <row r="61" spans="20:28">
      <c r="T61">
        <f t="shared" si="0"/>
        <v>0.55000000000000027</v>
      </c>
      <c r="U61" s="10">
        <f t="shared" si="1"/>
        <v>50.314645655578033</v>
      </c>
      <c r="V61" s="10">
        <f t="shared" si="2"/>
        <v>21.000000000000007</v>
      </c>
      <c r="W61" s="10">
        <f t="shared" si="3"/>
        <v>25.278007201181993</v>
      </c>
      <c r="X61" s="10">
        <f t="shared" si="4"/>
        <v>36.605895019359615</v>
      </c>
      <c r="Y61" s="10">
        <f t="shared" si="5"/>
        <v>31.726976939946606</v>
      </c>
      <c r="Z61" s="10">
        <f t="shared" si="6"/>
        <v>26.606788204111062</v>
      </c>
      <c r="AA61" s="10">
        <f t="shared" si="7"/>
        <v>80.169976161544668</v>
      </c>
      <c r="AB61" s="10">
        <f t="shared" si="8"/>
        <v>11.80160773255262</v>
      </c>
    </row>
    <row r="62" spans="20:28">
      <c r="T62">
        <f t="shared" si="0"/>
        <v>0.56000000000000028</v>
      </c>
      <c r="U62" s="10">
        <f t="shared" si="1"/>
        <v>49.839979187129188</v>
      </c>
      <c r="V62" s="10">
        <f t="shared" si="2"/>
        <v>21.200000000000006</v>
      </c>
      <c r="W62" s="10">
        <f t="shared" si="3"/>
        <v>25.140377222827979</v>
      </c>
      <c r="X62" s="10">
        <f t="shared" si="4"/>
        <v>36.726002201529788</v>
      </c>
      <c r="Y62" s="10">
        <f t="shared" si="5"/>
        <v>32.064497971222636</v>
      </c>
      <c r="Z62" s="10">
        <f t="shared" si="6"/>
        <v>26.326716749330945</v>
      </c>
      <c r="AA62" s="10">
        <f t="shared" si="7"/>
        <v>80.625315489033497</v>
      </c>
      <c r="AB62" s="10">
        <f t="shared" si="8"/>
        <v>11.761572005162563</v>
      </c>
    </row>
    <row r="63" spans="20:28">
      <c r="T63">
        <f t="shared" si="0"/>
        <v>0.57000000000000028</v>
      </c>
      <c r="U63" s="10">
        <f t="shared" si="1"/>
        <v>49.374184989118632</v>
      </c>
      <c r="V63" s="10">
        <f t="shared" si="2"/>
        <v>21.400000000000006</v>
      </c>
      <c r="W63" s="10">
        <f t="shared" si="3"/>
        <v>25.003942295748619</v>
      </c>
      <c r="X63" s="10">
        <f t="shared" si="4"/>
        <v>36.846109383699968</v>
      </c>
      <c r="Y63" s="10">
        <f t="shared" si="5"/>
        <v>32.409277519300304</v>
      </c>
      <c r="Z63" s="10">
        <f t="shared" si="6"/>
        <v>26.046645294550828</v>
      </c>
      <c r="AA63" s="10">
        <f t="shared" si="7"/>
        <v>81.084806849438195</v>
      </c>
      <c r="AB63" s="10">
        <f t="shared" si="8"/>
        <v>11.721536277772504</v>
      </c>
    </row>
    <row r="64" spans="20:28">
      <c r="T64">
        <f t="shared" si="0"/>
        <v>0.58000000000000029</v>
      </c>
      <c r="U64" s="10">
        <f t="shared" si="1"/>
        <v>48.917016609589759</v>
      </c>
      <c r="V64" s="10">
        <f t="shared" si="2"/>
        <v>21.600000000000005</v>
      </c>
      <c r="W64" s="10">
        <f t="shared" si="3"/>
        <v>24.868688198272192</v>
      </c>
      <c r="X64" s="10">
        <f t="shared" si="4"/>
        <v>36.966216565870141</v>
      </c>
      <c r="Y64" s="10">
        <f t="shared" si="5"/>
        <v>32.761552274944862</v>
      </c>
      <c r="Z64" s="10">
        <f t="shared" si="6"/>
        <v>25.766573839770711</v>
      </c>
      <c r="AA64" s="10">
        <f t="shared" si="7"/>
        <v>81.548502479541852</v>
      </c>
      <c r="AB64" s="10">
        <f t="shared" si="8"/>
        <v>11.681500550382445</v>
      </c>
    </row>
    <row r="65" spans="20:28">
      <c r="T65">
        <f t="shared" si="0"/>
        <v>0.5900000000000003</v>
      </c>
      <c r="U65" s="10">
        <f t="shared" si="1"/>
        <v>48.468236640694435</v>
      </c>
      <c r="V65" s="10">
        <f t="shared" si="2"/>
        <v>21.800000000000004</v>
      </c>
      <c r="W65" s="10">
        <f t="shared" si="3"/>
        <v>24.734600923432204</v>
      </c>
      <c r="X65" s="10">
        <f t="shared" si="4"/>
        <v>37.086323748040314</v>
      </c>
      <c r="Y65" s="10">
        <f t="shared" si="5"/>
        <v>33.121569332911299</v>
      </c>
      <c r="Z65" s="10">
        <f t="shared" si="6"/>
        <v>25.486502384990594</v>
      </c>
      <c r="AA65" s="10">
        <f t="shared" si="7"/>
        <v>82.016455455432421</v>
      </c>
      <c r="AB65" s="10">
        <f t="shared" si="8"/>
        <v>11.641464822992386</v>
      </c>
    </row>
    <row r="66" spans="20:28">
      <c r="T66">
        <f t="shared" si="0"/>
        <v>0.60000000000000031</v>
      </c>
      <c r="U66" s="10">
        <f t="shared" si="1"/>
        <v>48.027616307597206</v>
      </c>
      <c r="V66" s="10">
        <f t="shared" si="2"/>
        <v>22.000000000000007</v>
      </c>
      <c r="W66" s="10">
        <f t="shared" si="3"/>
        <v>24.601666675044065</v>
      </c>
      <c r="X66" s="10">
        <f t="shared" si="4"/>
        <v>37.206430930210487</v>
      </c>
      <c r="Y66" s="10">
        <f t="shared" si="5"/>
        <v>33.489586769943649</v>
      </c>
      <c r="Z66" s="10">
        <f t="shared" si="6"/>
        <v>25.206430930210477</v>
      </c>
      <c r="AA66" s="10">
        <f t="shared" si="7"/>
        <v>82.488719708934681</v>
      </c>
      <c r="AB66" s="10">
        <f t="shared" si="8"/>
        <v>11.601429095602329</v>
      </c>
    </row>
    <row r="67" spans="20:28">
      <c r="T67">
        <f t="shared" si="0"/>
        <v>0.61000000000000032</v>
      </c>
      <c r="U67" s="10">
        <f t="shared" si="1"/>
        <v>47.594935079600845</v>
      </c>
      <c r="V67" s="10">
        <f t="shared" si="2"/>
        <v>22.200000000000006</v>
      </c>
      <c r="W67" s="10">
        <f t="shared" si="3"/>
        <v>24.469871863865855</v>
      </c>
      <c r="X67" s="10">
        <f t="shared" si="4"/>
        <v>37.326538112380668</v>
      </c>
      <c r="Y67" s="10">
        <f t="shared" si="5"/>
        <v>33.865874261740771</v>
      </c>
      <c r="Z67" s="10">
        <f t="shared" si="6"/>
        <v>24.92635947543036</v>
      </c>
      <c r="AA67" s="10">
        <f t="shared" si="7"/>
        <v>82.965350044421584</v>
      </c>
      <c r="AB67" s="10">
        <f t="shared" si="8"/>
        <v>11.56139336821227</v>
      </c>
    </row>
    <row r="68" spans="20:28">
      <c r="T68">
        <f t="shared" si="0"/>
        <v>0.62000000000000033</v>
      </c>
      <c r="U68" s="10">
        <f t="shared" si="1"/>
        <v>47.169980302104413</v>
      </c>
      <c r="V68" s="10">
        <f t="shared" si="2"/>
        <v>22.400000000000006</v>
      </c>
      <c r="W68" s="10">
        <f t="shared" si="3"/>
        <v>24.339203103841101</v>
      </c>
      <c r="X68" s="10">
        <f t="shared" si="4"/>
        <v>37.446645294550841</v>
      </c>
      <c r="Y68" s="10">
        <f t="shared" si="5"/>
        <v>34.25071374198783</v>
      </c>
      <c r="Z68" s="10">
        <f t="shared" si="6"/>
        <v>24.646288020650243</v>
      </c>
      <c r="AA68" s="10">
        <f t="shared" si="7"/>
        <v>83.446402156015537</v>
      </c>
      <c r="AB68" s="10">
        <f t="shared" si="8"/>
        <v>11.521357640822213</v>
      </c>
    </row>
    <row r="69" spans="20:28">
      <c r="T69">
        <f t="shared" si="0"/>
        <v>0.63000000000000034</v>
      </c>
      <c r="U69" s="10">
        <f t="shared" si="1"/>
        <v>46.752546848103478</v>
      </c>
      <c r="V69" s="10">
        <f t="shared" si="2"/>
        <v>22.600000000000009</v>
      </c>
      <c r="W69" s="10">
        <f t="shared" si="3"/>
        <v>24.20964720842154</v>
      </c>
      <c r="X69" s="10">
        <f t="shared" si="4"/>
        <v>37.566752476721014</v>
      </c>
      <c r="Y69" s="10">
        <f t="shared" si="5"/>
        <v>34.644400106838262</v>
      </c>
      <c r="Z69" s="10">
        <f t="shared" si="6"/>
        <v>24.366216565870126</v>
      </c>
      <c r="AA69" s="10">
        <f t="shared" si="7"/>
        <v>83.931932645190173</v>
      </c>
      <c r="AB69" s="10">
        <f t="shared" si="8"/>
        <v>11.481321913432154</v>
      </c>
    </row>
    <row r="70" spans="20:28">
      <c r="T70">
        <f t="shared" si="0"/>
        <v>0.64000000000000035</v>
      </c>
      <c r="U70" s="10">
        <f t="shared" si="1"/>
        <v>46.342436788032394</v>
      </c>
      <c r="V70" s="10">
        <f t="shared" si="2"/>
        <v>22.800000000000008</v>
      </c>
      <c r="W70" s="10">
        <f t="shared" si="3"/>
        <v>24.081191186967914</v>
      </c>
      <c r="X70" s="10">
        <f t="shared" si="4"/>
        <v>37.686859658891187</v>
      </c>
      <c r="Y70" s="10">
        <f t="shared" si="5"/>
        <v>35.047241968545677</v>
      </c>
      <c r="Z70" s="10">
        <f t="shared" si="6"/>
        <v>24.086145111090012</v>
      </c>
      <c r="AA70" s="10">
        <f t="shared" si="7"/>
        <v>84.421999038783028</v>
      </c>
      <c r="AB70" s="10">
        <f t="shared" si="8"/>
        <v>11.441286186042095</v>
      </c>
    </row>
    <row r="71" spans="20:28">
      <c r="T71">
        <f t="shared" si="0"/>
        <v>0.65000000000000036</v>
      </c>
      <c r="U71" s="10">
        <f t="shared" si="1"/>
        <v>45.939459076832115</v>
      </c>
      <c r="V71" s="10">
        <f t="shared" si="2"/>
        <v>23.000000000000007</v>
      </c>
      <c r="W71" s="10">
        <f t="shared" si="3"/>
        <v>23.953822241226927</v>
      </c>
      <c r="X71" s="10">
        <f t="shared" si="4"/>
        <v>37.806966841061367</v>
      </c>
      <c r="Y71" s="10">
        <f t="shared" si="5"/>
        <v>35.459562462293277</v>
      </c>
      <c r="Z71" s="10">
        <f t="shared" si="6"/>
        <v>23.806073656309895</v>
      </c>
      <c r="AA71" s="10">
        <f t="shared" si="7"/>
        <v>84.916659807430676</v>
      </c>
      <c r="AB71" s="10">
        <f t="shared" si="8"/>
        <v>11.401250458652036</v>
      </c>
    </row>
    <row r="72" spans="20:28">
      <c r="T72">
        <f t="shared" ref="T72:T104" si="9">T71+0.01</f>
        <v>0.66000000000000036</v>
      </c>
      <c r="U72" s="10">
        <f t="shared" ref="U72:U106" si="10">$H$43*8.314*$C$40/(101325*V72/1000)</f>
        <v>45.543429257204252</v>
      </c>
      <c r="V72" s="10">
        <f t="shared" ref="V72:V106" si="11">$C$29+T72*($C$31-$C$29)</f>
        <v>23.200000000000006</v>
      </c>
      <c r="W72" s="10">
        <f t="shared" ref="W72:W106" si="12">$C$30*(($C$31/X72)^$H$44)</f>
        <v>23.82752776188255</v>
      </c>
      <c r="X72" s="10">
        <f t="shared" ref="X72:X106" si="13">$C$31+T72*($C$33-$C$31)</f>
        <v>37.92707402323154</v>
      </c>
      <c r="Y72" s="10">
        <f t="shared" ref="Y72:Y106" si="14">$H$43*8.314*$C$41/(101325*Z72/1000)</f>
        <v>35.88170011065391</v>
      </c>
      <c r="Z72" s="10">
        <f t="shared" ref="Z72:Z106" si="15">$C$33+T72*($C$35-$C$33)</f>
        <v>23.526002201529778</v>
      </c>
      <c r="AA72" s="10">
        <f t="shared" ref="AA72:AA106" si="16">$C$34*(($C$35/AB72)^$H$44)</f>
        <v>85.415974384437106</v>
      </c>
      <c r="AB72" s="10">
        <f t="shared" ref="AB72:AB106" si="17">$C$35+T72*($C$29-$C$35)</f>
        <v>11.361214731261979</v>
      </c>
    </row>
    <row r="73" spans="20:28">
      <c r="T73">
        <f t="shared" si="9"/>
        <v>0.67000000000000037</v>
      </c>
      <c r="U73" s="10">
        <f t="shared" si="10"/>
        <v>45.154169178082853</v>
      </c>
      <c r="V73" s="10">
        <f t="shared" si="11"/>
        <v>23.400000000000006</v>
      </c>
      <c r="W73" s="10">
        <f t="shared" si="12"/>
        <v>23.702295325179719</v>
      </c>
      <c r="X73" s="10">
        <f t="shared" si="13"/>
        <v>38.047181205401714</v>
      </c>
      <c r="Y73" s="10">
        <f t="shared" si="14"/>
        <v>36.31400975054131</v>
      </c>
      <c r="Z73" s="10">
        <f t="shared" si="15"/>
        <v>23.245930746749661</v>
      </c>
      <c r="AA73" s="10">
        <f t="shared" si="16"/>
        <v>85.920003185087822</v>
      </c>
      <c r="AB73" s="10">
        <f t="shared" si="17"/>
        <v>11.32117900387192</v>
      </c>
    </row>
    <row r="74" spans="20:28">
      <c r="T74">
        <f t="shared" si="9"/>
        <v>0.68000000000000038</v>
      </c>
      <c r="U74" s="10">
        <f t="shared" si="10"/>
        <v>44.771506727421126</v>
      </c>
      <c r="V74" s="10">
        <f t="shared" si="11"/>
        <v>23.600000000000009</v>
      </c>
      <c r="W74" s="10">
        <f t="shared" si="12"/>
        <v>23.57811268961887</v>
      </c>
      <c r="X74" s="10">
        <f t="shared" si="13"/>
        <v>38.167288387571887</v>
      </c>
      <c r="Y74" s="10">
        <f t="shared" si="14"/>
        <v>36.75686352798693</v>
      </c>
      <c r="Z74" s="10">
        <f t="shared" si="15"/>
        <v>22.965859291969544</v>
      </c>
      <c r="AA74" s="10">
        <f t="shared" si="16"/>
        <v>86.428807626420962</v>
      </c>
      <c r="AB74" s="10">
        <f t="shared" si="17"/>
        <v>11.281143276481863</v>
      </c>
    </row>
    <row r="75" spans="20:28">
      <c r="T75">
        <f t="shared" si="9"/>
        <v>0.69000000000000039</v>
      </c>
      <c r="U75" s="10">
        <f t="shared" si="10"/>
        <v>44.395275578451205</v>
      </c>
      <c r="V75" s="10">
        <f t="shared" si="11"/>
        <v>23.800000000000008</v>
      </c>
      <c r="W75" s="10">
        <f t="shared" si="12"/>
        <v>23.454967792719525</v>
      </c>
      <c r="X75" s="10">
        <f t="shared" si="13"/>
        <v>38.28739556974206</v>
      </c>
      <c r="Y75" s="10">
        <f t="shared" si="14"/>
        <v>37.210651966604054</v>
      </c>
      <c r="Z75" s="10">
        <f t="shared" si="15"/>
        <v>22.685787837189427</v>
      </c>
      <c r="AA75" s="10">
        <f t="shared" si="16"/>
        <v>86.942450147469032</v>
      </c>
      <c r="AB75" s="10">
        <f t="shared" si="17"/>
        <v>11.241107549091804</v>
      </c>
    </row>
    <row r="76" spans="20:28">
      <c r="T76">
        <f t="shared" si="9"/>
        <v>0.7000000000000004</v>
      </c>
      <c r="U76" s="10">
        <f t="shared" si="10"/>
        <v>44.025314948630772</v>
      </c>
      <c r="V76" s="10">
        <f t="shared" si="11"/>
        <v>24.000000000000007</v>
      </c>
      <c r="W76" s="10">
        <f t="shared" si="12"/>
        <v>23.332848747851262</v>
      </c>
      <c r="X76" s="10">
        <f t="shared" si="13"/>
        <v>38.40750275191224</v>
      </c>
      <c r="Y76" s="10">
        <f t="shared" si="14"/>
        <v>37.67578511618661</v>
      </c>
      <c r="Z76" s="10">
        <f t="shared" si="15"/>
        <v>22.40571638240931</v>
      </c>
      <c r="AA76" s="10">
        <f t="shared" si="16"/>
        <v>87.460994229983058</v>
      </c>
      <c r="AB76" s="10">
        <f t="shared" si="17"/>
        <v>11.201071821701746</v>
      </c>
    </row>
    <row r="77" spans="20:28">
      <c r="T77">
        <f t="shared" si="9"/>
        <v>0.71000000000000041</v>
      </c>
      <c r="U77" s="10">
        <f t="shared" si="10"/>
        <v>43.661469370542918</v>
      </c>
      <c r="V77" s="10">
        <f t="shared" si="11"/>
        <v>24.20000000000001</v>
      </c>
      <c r="W77" s="10">
        <f t="shared" si="12"/>
        <v>23.21174384113047</v>
      </c>
      <c r="X77" s="10">
        <f t="shared" si="13"/>
        <v>38.527609934082413</v>
      </c>
      <c r="Y77" s="10">
        <f t="shared" si="14"/>
        <v>38.152693788543402</v>
      </c>
      <c r="Z77" s="10">
        <f t="shared" si="15"/>
        <v>22.125644927629192</v>
      </c>
      <c r="AA77" s="10">
        <f t="shared" si="16"/>
        <v>87.984504419652964</v>
      </c>
      <c r="AB77" s="10">
        <f t="shared" si="17"/>
        <v>11.161036094311688</v>
      </c>
    </row>
    <row r="78" spans="20:28">
      <c r="T78">
        <f t="shared" si="9"/>
        <v>0.72000000000000042</v>
      </c>
      <c r="U78" s="10">
        <f t="shared" si="10"/>
        <v>43.303588474063062</v>
      </c>
      <c r="V78" s="10">
        <f t="shared" si="11"/>
        <v>24.400000000000009</v>
      </c>
      <c r="W78" s="10">
        <f t="shared" si="12"/>
        <v>23.091641528381352</v>
      </c>
      <c r="X78" s="10">
        <f t="shared" si="13"/>
        <v>38.647717116252586</v>
      </c>
      <c r="Y78" s="10">
        <f t="shared" si="14"/>
        <v>38.64183088839652</v>
      </c>
      <c r="Z78" s="10">
        <f t="shared" si="15"/>
        <v>21.845573472849075</v>
      </c>
      <c r="AA78" s="10">
        <f t="shared" si="16"/>
        <v>88.513046347838227</v>
      </c>
      <c r="AB78" s="10">
        <f t="shared" si="17"/>
        <v>11.12100036692163</v>
      </c>
    </row>
    <row r="79" spans="20:28">
      <c r="T79">
        <f t="shared" si="9"/>
        <v>0.73000000000000043</v>
      </c>
      <c r="U79" s="10">
        <f t="shared" si="10"/>
        <v>42.951526779151983</v>
      </c>
      <c r="V79" s="10">
        <f t="shared" si="11"/>
        <v>24.600000000000009</v>
      </c>
      <c r="W79" s="10">
        <f t="shared" si="12"/>
        <v>22.972530432159605</v>
      </c>
      <c r="X79" s="10">
        <f t="shared" si="13"/>
        <v>38.767824298422767</v>
      </c>
      <c r="Y79" s="10">
        <f t="shared" si="14"/>
        <v>39.143672847986089</v>
      </c>
      <c r="Z79" s="10">
        <f t="shared" si="15"/>
        <v>21.565502018068958</v>
      </c>
      <c r="AA79" s="10">
        <f t="shared" si="16"/>
        <v>89.046686753822101</v>
      </c>
      <c r="AB79" s="10">
        <f t="shared" si="17"/>
        <v>11.080964639531571</v>
      </c>
    </row>
    <row r="80" spans="20:28">
      <c r="T80">
        <f t="shared" si="9"/>
        <v>0.74000000000000044</v>
      </c>
      <c r="U80" s="10">
        <f t="shared" si="10"/>
        <v>42.605143498674941</v>
      </c>
      <c r="V80" s="10">
        <f t="shared" si="11"/>
        <v>24.800000000000008</v>
      </c>
      <c r="W80" s="10">
        <f t="shared" si="12"/>
        <v>22.854399338837379</v>
      </c>
      <c r="X80" s="10">
        <f t="shared" si="13"/>
        <v>38.88793148059294</v>
      </c>
      <c r="Y80" s="10">
        <f t="shared" si="14"/>
        <v>39.658721174933277</v>
      </c>
      <c r="Z80" s="10">
        <f t="shared" si="15"/>
        <v>21.285430563288841</v>
      </c>
      <c r="AA80" s="10">
        <f t="shared" si="16"/>
        <v>89.585493507604752</v>
      </c>
      <c r="AB80" s="10">
        <f t="shared" si="17"/>
        <v>11.040928912141514</v>
      </c>
    </row>
    <row r="81" spans="20:28">
      <c r="T81">
        <f t="shared" si="9"/>
        <v>0.75000000000000044</v>
      </c>
      <c r="U81" s="10">
        <f t="shared" si="10"/>
        <v>42.264302350685547</v>
      </c>
      <c r="V81" s="10">
        <f t="shared" si="11"/>
        <v>25.000000000000007</v>
      </c>
      <c r="W81" s="10">
        <f t="shared" si="12"/>
        <v>22.737237195747905</v>
      </c>
      <c r="X81" s="10">
        <f t="shared" si="13"/>
        <v>39.008038662763113</v>
      </c>
      <c r="Y81" s="10">
        <f t="shared" si="14"/>
        <v>40.187504123932392</v>
      </c>
      <c r="Z81" s="10">
        <f t="shared" si="15"/>
        <v>21.005359108508724</v>
      </c>
      <c r="AA81" s="10">
        <f t="shared" si="16"/>
        <v>90.129535633250114</v>
      </c>
      <c r="AB81" s="10">
        <f t="shared" si="17"/>
        <v>11.000893184751455</v>
      </c>
    </row>
    <row r="82" spans="20:28">
      <c r="T82">
        <f t="shared" si="9"/>
        <v>0.76000000000000045</v>
      </c>
      <c r="U82" s="10">
        <f t="shared" si="10"/>
        <v>41.928871379648363</v>
      </c>
      <c r="V82" s="10">
        <f t="shared" si="11"/>
        <v>25.20000000000001</v>
      </c>
      <c r="W82" s="10">
        <f t="shared" si="12"/>
        <v>22.621033108388623</v>
      </c>
      <c r="X82" s="10">
        <f t="shared" si="13"/>
        <v>39.128145844933286</v>
      </c>
      <c r="Y82" s="10">
        <f t="shared" si="14"/>
        <v>40.730578503985527</v>
      </c>
      <c r="Z82" s="10">
        <f t="shared" si="15"/>
        <v>20.725287653728611</v>
      </c>
      <c r="AA82" s="10">
        <f t="shared" si="16"/>
        <v>90.678883332801661</v>
      </c>
      <c r="AB82" s="10">
        <f t="shared" si="17"/>
        <v>10.960857457361396</v>
      </c>
    </row>
    <row r="83" spans="20:28">
      <c r="T83">
        <f t="shared" si="9"/>
        <v>0.77000000000000046</v>
      </c>
      <c r="U83" s="10">
        <f t="shared" si="10"/>
        <v>41.598722786107821</v>
      </c>
      <c r="V83" s="10">
        <f t="shared" si="11"/>
        <v>25.400000000000009</v>
      </c>
      <c r="W83" s="10">
        <f t="shared" si="12"/>
        <v>22.505776337681198</v>
      </c>
      <c r="X83" s="10">
        <f t="shared" si="13"/>
        <v>39.248253027103459</v>
      </c>
      <c r="Y83" s="10">
        <f t="shared" si="14"/>
        <v>41.288531634177112</v>
      </c>
      <c r="Z83" s="10">
        <f t="shared" si="15"/>
        <v>20.445216198948494</v>
      </c>
      <c r="AA83" s="10">
        <f t="shared" si="16"/>
        <v>91.233608010783684</v>
      </c>
      <c r="AB83" s="10">
        <f t="shared" si="17"/>
        <v>10.920821729971339</v>
      </c>
    </row>
    <row r="84" spans="20:28">
      <c r="T84">
        <f t="shared" si="9"/>
        <v>0.78000000000000047</v>
      </c>
      <c r="U84" s="10">
        <f t="shared" si="10"/>
        <v>41.273732764341354</v>
      </c>
      <c r="V84" s="10">
        <f t="shared" si="11"/>
        <v>25.600000000000009</v>
      </c>
      <c r="W84" s="10">
        <f t="shared" si="12"/>
        <v>22.391456297287263</v>
      </c>
      <c r="X84" s="10">
        <f t="shared" si="13"/>
        <v>39.368360209273639</v>
      </c>
      <c r="Y84" s="10">
        <f t="shared" si="14"/>
        <v>41.861983462429571</v>
      </c>
      <c r="Z84" s="10">
        <f t="shared" si="15"/>
        <v>20.165144744168376</v>
      </c>
      <c r="AA84" s="10">
        <f t="shared" si="16"/>
        <v>91.793782299304212</v>
      </c>
      <c r="AB84" s="10">
        <f t="shared" si="17"/>
        <v>10.88078600258128</v>
      </c>
    </row>
    <row r="85" spans="20:28">
      <c r="T85">
        <f t="shared" si="9"/>
        <v>0.79000000000000048</v>
      </c>
      <c r="U85" s="10">
        <f t="shared" si="10"/>
        <v>40.953781347563513</v>
      </c>
      <c r="V85" s="10">
        <f t="shared" si="11"/>
        <v>25.800000000000011</v>
      </c>
      <c r="W85" s="10">
        <f t="shared" si="12"/>
        <v>22.278062550978596</v>
      </c>
      <c r="X85" s="10">
        <f t="shared" si="13"/>
        <v>39.488467391443812</v>
      </c>
      <c r="Y85" s="10">
        <f t="shared" si="14"/>
        <v>42.451588863308864</v>
      </c>
      <c r="Z85" s="10">
        <f t="shared" si="15"/>
        <v>19.885073289388259</v>
      </c>
      <c r="AA85" s="10">
        <f t="shared" si="16"/>
        <v>92.359480083776603</v>
      </c>
      <c r="AB85" s="10">
        <f t="shared" si="17"/>
        <v>10.840750275191221</v>
      </c>
    </row>
    <row r="86" spans="20:28">
      <c r="T86">
        <f t="shared" si="9"/>
        <v>0.80000000000000049</v>
      </c>
      <c r="U86" s="10">
        <f t="shared" si="10"/>
        <v>40.638752260274565</v>
      </c>
      <c r="V86" s="10">
        <f t="shared" si="11"/>
        <v>26.000000000000011</v>
      </c>
      <c r="W86" s="10">
        <f t="shared" si="12"/>
        <v>22.165584810060231</v>
      </c>
      <c r="X86" s="10">
        <f t="shared" si="13"/>
        <v>39.608574573613986</v>
      </c>
      <c r="Y86" s="10">
        <f t="shared" si="14"/>
        <v>43.058040132784704</v>
      </c>
      <c r="Z86" s="10">
        <f t="shared" si="15"/>
        <v>19.605001834608142</v>
      </c>
      <c r="AA86" s="10">
        <f t="shared" si="16"/>
        <v>92.930776529277793</v>
      </c>
      <c r="AB86" s="10">
        <f t="shared" si="17"/>
        <v>10.800714547801164</v>
      </c>
    </row>
    <row r="87" spans="20:28">
      <c r="T87">
        <f t="shared" si="9"/>
        <v>0.8100000000000005</v>
      </c>
      <c r="U87" s="10">
        <f t="shared" si="10"/>
        <v>40.328532777371706</v>
      </c>
      <c r="V87" s="10">
        <f t="shared" si="11"/>
        <v>26.20000000000001</v>
      </c>
      <c r="W87" s="10">
        <f t="shared" si="12"/>
        <v>22.054012930845641</v>
      </c>
      <c r="X87" s="10">
        <f t="shared" si="13"/>
        <v>39.728681755784166</v>
      </c>
      <c r="Y87" s="10">
        <f t="shared" si="14"/>
        <v>43.682069699926515</v>
      </c>
      <c r="Z87" s="10">
        <f t="shared" si="15"/>
        <v>19.324930379828025</v>
      </c>
      <c r="AA87" s="10">
        <f t="shared" si="16"/>
        <v>93.507748107561056</v>
      </c>
      <c r="AB87" s="10">
        <f t="shared" si="17"/>
        <v>10.760678820411105</v>
      </c>
    </row>
    <row r="88" spans="20:28">
      <c r="T88">
        <f t="shared" si="9"/>
        <v>0.82000000000000051</v>
      </c>
      <c r="U88" s="10">
        <f t="shared" si="10"/>
        <v>40.023013589664345</v>
      </c>
      <c r="V88" s="10">
        <f t="shared" si="11"/>
        <v>26.400000000000009</v>
      </c>
      <c r="W88" s="10">
        <f t="shared" si="12"/>
        <v>21.943336912182506</v>
      </c>
      <c r="X88" s="10">
        <f t="shared" si="13"/>
        <v>39.848788937954339</v>
      </c>
      <c r="Y88" s="10">
        <f t="shared" si="14"/>
        <v>44.324453077866615</v>
      </c>
      <c r="Z88" s="10">
        <f t="shared" si="15"/>
        <v>19.044858925047908</v>
      </c>
      <c r="AA88" s="10">
        <f t="shared" si="16"/>
        <v>94.090472624741921</v>
      </c>
      <c r="AB88" s="10">
        <f t="shared" si="17"/>
        <v>10.720643093021046</v>
      </c>
    </row>
    <row r="89" spans="20:28">
      <c r="T89">
        <f t="shared" si="9"/>
        <v>0.83000000000000052</v>
      </c>
      <c r="U89" s="10">
        <f t="shared" si="10"/>
        <v>39.722088675456341</v>
      </c>
      <c r="V89" s="10">
        <f t="shared" si="11"/>
        <v>26.600000000000009</v>
      </c>
      <c r="W89" s="10">
        <f t="shared" si="12"/>
        <v>21.833546893028014</v>
      </c>
      <c r="X89" s="10">
        <f t="shared" si="13"/>
        <v>39.968896120124512</v>
      </c>
      <c r="Y89" s="10">
        <f t="shared" si="14"/>
        <v>44.986012079028797</v>
      </c>
      <c r="Z89" s="10">
        <f t="shared" si="15"/>
        <v>18.764787470267791</v>
      </c>
      <c r="AA89" s="10">
        <f t="shared" si="16"/>
        <v>94.679029249677015</v>
      </c>
      <c r="AB89" s="10">
        <f t="shared" si="17"/>
        <v>10.680607365630989</v>
      </c>
    </row>
    <row r="90" spans="20:28">
      <c r="T90">
        <f t="shared" si="9"/>
        <v>0.84000000000000052</v>
      </c>
      <c r="U90" s="10">
        <f t="shared" si="10"/>
        <v>39.425655177878305</v>
      </c>
      <c r="V90" s="10">
        <f t="shared" si="11"/>
        <v>26.800000000000011</v>
      </c>
      <c r="W90" s="10">
        <f t="shared" si="12"/>
        <v>21.724633150072524</v>
      </c>
      <c r="X90" s="10">
        <f t="shared" si="13"/>
        <v>40.089003302294685</v>
      </c>
      <c r="Y90" s="10">
        <f t="shared" si="14"/>
        <v>45.667618322650448</v>
      </c>
      <c r="Z90" s="10">
        <f t="shared" si="15"/>
        <v>18.484716015487674</v>
      </c>
      <c r="AA90" s="10">
        <f t="shared" si="16"/>
        <v>95.273498543055666</v>
      </c>
      <c r="AB90" s="10">
        <f t="shared" si="17"/>
        <v>10.64057163824093</v>
      </c>
    </row>
    <row r="91" spans="20:28">
      <c r="T91">
        <f t="shared" si="9"/>
        <v>0.85000000000000053</v>
      </c>
      <c r="U91" s="10">
        <f t="shared" si="10"/>
        <v>39.1336132876718</v>
      </c>
      <c r="V91" s="10">
        <f t="shared" si="11"/>
        <v>27.000000000000011</v>
      </c>
      <c r="W91" s="10">
        <f t="shared" si="12"/>
        <v>21.616586095410561</v>
      </c>
      <c r="X91" s="10">
        <f t="shared" si="13"/>
        <v>40.209110484464858</v>
      </c>
      <c r="Y91" s="10">
        <f t="shared" si="14"/>
        <v>46.370197066075846</v>
      </c>
      <c r="Z91" s="10">
        <f t="shared" si="15"/>
        <v>18.204644560707557</v>
      </c>
      <c r="AA91" s="10">
        <f t="shared" si="16"/>
        <v>95.873962487224787</v>
      </c>
      <c r="AB91" s="10">
        <f t="shared" si="17"/>
        <v>10.600535910850873</v>
      </c>
    </row>
    <row r="92" spans="20:28">
      <c r="T92">
        <f t="shared" si="9"/>
        <v>0.86000000000000054</v>
      </c>
      <c r="U92" s="10">
        <f t="shared" si="10"/>
        <v>38.845866131144803</v>
      </c>
      <c r="V92" s="10">
        <f t="shared" si="11"/>
        <v>27.20000000000001</v>
      </c>
      <c r="W92" s="10">
        <f t="shared" si="12"/>
        <v>21.509396274257959</v>
      </c>
      <c r="X92" s="10">
        <f t="shared" si="13"/>
        <v>40.329217666635039</v>
      </c>
      <c r="Y92" s="10">
        <f t="shared" si="14"/>
        <v>47.094731395233282</v>
      </c>
      <c r="Z92" s="10">
        <f t="shared" si="15"/>
        <v>17.92457310592744</v>
      </c>
      <c r="AA92" s="10">
        <f t="shared" si="16"/>
        <v>96.480504516768576</v>
      </c>
      <c r="AB92" s="10">
        <f t="shared" si="17"/>
        <v>10.560500183460814</v>
      </c>
    </row>
    <row r="93" spans="20:28">
      <c r="T93">
        <f t="shared" si="9"/>
        <v>0.87000000000000055</v>
      </c>
      <c r="U93" s="10">
        <f t="shared" si="10"/>
        <v>38.562319663034252</v>
      </c>
      <c r="V93" s="10">
        <f t="shared" si="11"/>
        <v>27.400000000000013</v>
      </c>
      <c r="W93" s="10">
        <f t="shared" si="12"/>
        <v>21.403054362714155</v>
      </c>
      <c r="X93" s="10">
        <f t="shared" si="13"/>
        <v>40.449324848805212</v>
      </c>
      <c r="Y93" s="10">
        <f t="shared" si="14"/>
        <v>47.842266814205232</v>
      </c>
      <c r="Z93" s="10">
        <f t="shared" si="15"/>
        <v>17.644501651147326</v>
      </c>
      <c r="AA93" s="10">
        <f t="shared" si="16"/>
        <v>97.093209549864838</v>
      </c>
      <c r="AB93" s="10">
        <f t="shared" si="17"/>
        <v>10.520464456070755</v>
      </c>
    </row>
    <row r="94" spans="20:28">
      <c r="T94">
        <f t="shared" si="9"/>
        <v>0.88000000000000056</v>
      </c>
      <c r="U94" s="10">
        <f t="shared" si="10"/>
        <v>38.282882564026757</v>
      </c>
      <c r="V94" s="10">
        <f t="shared" si="11"/>
        <v>27.600000000000012</v>
      </c>
      <c r="W94" s="10">
        <f t="shared" si="12"/>
        <v>21.297551165568603</v>
      </c>
      <c r="X94" s="10">
        <f t="shared" si="13"/>
        <v>40.569432030975385</v>
      </c>
      <c r="Y94" s="10">
        <f t="shared" si="14"/>
        <v>48.613916278950477</v>
      </c>
      <c r="Z94" s="10">
        <f t="shared" si="15"/>
        <v>17.364430196367209</v>
      </c>
      <c r="AA94" s="10">
        <f t="shared" si="16"/>
        <v>97.712164020441179</v>
      </c>
      <c r="AB94" s="10">
        <f t="shared" si="17"/>
        <v>10.480428728680696</v>
      </c>
    </row>
    <row r="95" spans="20:28">
      <c r="T95">
        <f t="shared" si="9"/>
        <v>0.89000000000000057</v>
      </c>
      <c r="U95" s="10">
        <f t="shared" si="10"/>
        <v>38.007466142702832</v>
      </c>
      <c r="V95" s="10">
        <f t="shared" si="11"/>
        <v>27.800000000000011</v>
      </c>
      <c r="W95" s="10">
        <f t="shared" si="12"/>
        <v>21.192877614150319</v>
      </c>
      <c r="X95" s="10">
        <f t="shared" si="13"/>
        <v>40.689539213145565</v>
      </c>
      <c r="Y95" s="10">
        <f t="shared" si="14"/>
        <v>49.41086572614639</v>
      </c>
      <c r="Z95" s="10">
        <f t="shared" si="15"/>
        <v>17.084358741587092</v>
      </c>
      <c r="AA95" s="10">
        <f t="shared" si="16"/>
        <v>98.337455911153995</v>
      </c>
      <c r="AB95" s="10">
        <f t="shared" si="17"/>
        <v>10.440393001290639</v>
      </c>
    </row>
    <row r="96" spans="20:28">
      <c r="T96">
        <f t="shared" si="9"/>
        <v>0.90000000000000058</v>
      </c>
      <c r="U96" s="10">
        <f t="shared" si="10"/>
        <v>37.735984241683525</v>
      </c>
      <c r="V96" s="10">
        <f t="shared" si="11"/>
        <v>28.000000000000011</v>
      </c>
      <c r="W96" s="10">
        <f t="shared" si="12"/>
        <v>21.089024764219634</v>
      </c>
      <c r="X96" s="10">
        <f t="shared" si="13"/>
        <v>40.809646395315738</v>
      </c>
      <c r="Y96" s="10">
        <f t="shared" si="14"/>
        <v>50.234380154915492</v>
      </c>
      <c r="Z96" s="10">
        <f t="shared" si="15"/>
        <v>16.804287286806975</v>
      </c>
      <c r="AA96" s="10">
        <f t="shared" si="16"/>
        <v>98.969174787215223</v>
      </c>
      <c r="AB96" s="10">
        <f t="shared" si="17"/>
        <v>10.40035727390058</v>
      </c>
    </row>
    <row r="97" spans="20:28">
      <c r="T97">
        <f t="shared" si="9"/>
        <v>0.91000000000000059</v>
      </c>
      <c r="U97" s="10">
        <f t="shared" si="10"/>
        <v>37.46835314777087</v>
      </c>
      <c r="V97" s="10">
        <f t="shared" si="11"/>
        <v>28.20000000000001</v>
      </c>
      <c r="W97" s="10">
        <f t="shared" si="12"/>
        <v>20.985983793900999</v>
      </c>
      <c r="X97" s="10">
        <f t="shared" si="13"/>
        <v>40.929753577485911</v>
      </c>
      <c r="Y97" s="10">
        <f t="shared" si="14"/>
        <v>51.085810327032718</v>
      </c>
      <c r="Z97" s="10">
        <f t="shared" si="15"/>
        <v>16.524215832026858</v>
      </c>
      <c r="AA97" s="10">
        <f t="shared" si="16"/>
        <v>99.607411831091255</v>
      </c>
      <c r="AB97" s="10">
        <f t="shared" si="17"/>
        <v>10.360321546510523</v>
      </c>
    </row>
    <row r="98" spans="20:28">
      <c r="T98">
        <f t="shared" si="9"/>
        <v>0.9200000000000006</v>
      </c>
      <c r="U98" s="10">
        <f t="shared" si="10"/>
        <v>37.204491505885159</v>
      </c>
      <c r="V98" s="10">
        <f t="shared" si="11"/>
        <v>28.400000000000013</v>
      </c>
      <c r="W98" s="10">
        <f t="shared" si="12"/>
        <v>20.883746001656256</v>
      </c>
      <c r="X98" s="10">
        <f t="shared" si="13"/>
        <v>41.049860759656084</v>
      </c>
      <c r="Y98" s="10">
        <f t="shared" si="14"/>
        <v>51.966600160257421</v>
      </c>
      <c r="Z98" s="10">
        <f t="shared" si="15"/>
        <v>16.244144377246741</v>
      </c>
      <c r="AA98" s="10">
        <f t="shared" si="16"/>
        <v>100.25225987810073</v>
      </c>
      <c r="AB98" s="10">
        <f t="shared" si="17"/>
        <v>10.320285819120464</v>
      </c>
    </row>
    <row r="99" spans="20:28">
      <c r="T99">
        <f t="shared" si="9"/>
        <v>0.9300000000000006</v>
      </c>
      <c r="U99" s="10">
        <f t="shared" si="10"/>
        <v>36.944320236613237</v>
      </c>
      <c r="V99" s="10">
        <f t="shared" si="11"/>
        <v>28.600000000000012</v>
      </c>
      <c r="W99" s="10">
        <f t="shared" si="12"/>
        <v>20.782302804297146</v>
      </c>
      <c r="X99" s="10">
        <f t="shared" si="13"/>
        <v>41.169967941826258</v>
      </c>
      <c r="Y99" s="10">
        <f t="shared" si="14"/>
        <v>52.878294899911062</v>
      </c>
      <c r="Z99" s="10">
        <f t="shared" si="15"/>
        <v>15.964072922466624</v>
      </c>
      <c r="AA99" s="10">
        <f t="shared" si="16"/>
        <v>100.90381345293754</v>
      </c>
      <c r="AB99" s="10">
        <f t="shared" si="17"/>
        <v>10.280250091730405</v>
      </c>
    </row>
    <row r="100" spans="20:28">
      <c r="T100">
        <f t="shared" si="9"/>
        <v>0.94000000000000061</v>
      </c>
      <c r="U100" s="10">
        <f t="shared" si="10"/>
        <v>36.687762457192321</v>
      </c>
      <c r="V100" s="10">
        <f t="shared" si="11"/>
        <v>28.800000000000011</v>
      </c>
      <c r="W100" s="10">
        <f t="shared" si="12"/>
        <v>20.681645735036405</v>
      </c>
      <c r="X100" s="10">
        <f t="shared" si="13"/>
        <v>41.290075123996438</v>
      </c>
      <c r="Y100" s="10">
        <f t="shared" si="14"/>
        <v>53.822550165980907</v>
      </c>
      <c r="Z100" s="10">
        <f t="shared" si="15"/>
        <v>15.684001467686507</v>
      </c>
      <c r="AA100" s="10">
        <f t="shared" si="16"/>
        <v>101.56216880714722</v>
      </c>
      <c r="AB100" s="10">
        <f t="shared" si="17"/>
        <v>10.240214364340346</v>
      </c>
    </row>
    <row r="101" spans="20:28">
      <c r="T101">
        <f t="shared" si="9"/>
        <v>0.95000000000000062</v>
      </c>
      <c r="U101" s="10">
        <f t="shared" si="10"/>
        <v>36.434743405763392</v>
      </c>
      <c r="V101" s="10">
        <f t="shared" si="11"/>
        <v>29.000000000000014</v>
      </c>
      <c r="W101" s="10">
        <f t="shared" si="12"/>
        <v>20.58176644157647</v>
      </c>
      <c r="X101" s="10">
        <f t="shared" si="13"/>
        <v>41.410182306166611</v>
      </c>
      <c r="Y101" s="10">
        <f t="shared" si="14"/>
        <v>54.801141987180557</v>
      </c>
      <c r="Z101" s="10">
        <f t="shared" si="15"/>
        <v>15.40393001290639</v>
      </c>
      <c r="AA101" s="10">
        <f t="shared" si="16"/>
        <v>102.22742395758486</v>
      </c>
      <c r="AB101" s="10">
        <f t="shared" si="17"/>
        <v>10.200178636950289</v>
      </c>
    </row>
    <row r="102" spans="20:28">
      <c r="T102">
        <f t="shared" si="9"/>
        <v>0.96000000000000063</v>
      </c>
      <c r="U102" s="10">
        <f t="shared" si="10"/>
        <v>36.185190368737622</v>
      </c>
      <c r="V102" s="10">
        <f t="shared" si="11"/>
        <v>29.200000000000014</v>
      </c>
      <c r="W102" s="10">
        <f t="shared" si="12"/>
        <v>20.482656684235018</v>
      </c>
      <c r="X102" s="10">
        <f t="shared" si="13"/>
        <v>41.530289488336784</v>
      </c>
      <c r="Y102" s="10">
        <f t="shared" si="14"/>
        <v>55.815977949906134</v>
      </c>
      <c r="Z102" s="10">
        <f t="shared" si="15"/>
        <v>15.123858558126273</v>
      </c>
      <c r="AA102" s="10">
        <f t="shared" si="16"/>
        <v>102.89967872588545</v>
      </c>
      <c r="AB102" s="10">
        <f t="shared" si="17"/>
        <v>10.16014290956023</v>
      </c>
    </row>
    <row r="103" spans="20:28">
      <c r="T103">
        <f t="shared" si="9"/>
        <v>0.97000000000000064</v>
      </c>
      <c r="U103" s="10">
        <f t="shared" si="10"/>
        <v>35.939032611127161</v>
      </c>
      <c r="V103" s="10">
        <f t="shared" si="11"/>
        <v>29.400000000000013</v>
      </c>
      <c r="W103" s="10">
        <f t="shared" si="12"/>
        <v>20.384308334106482</v>
      </c>
      <c r="X103" s="10">
        <f t="shared" si="13"/>
        <v>41.650396670506964</v>
      </c>
      <c r="Y103" s="10">
        <f t="shared" si="14"/>
        <v>56.869109609338331</v>
      </c>
      <c r="Z103" s="10">
        <f t="shared" si="15"/>
        <v>14.843787103346155</v>
      </c>
      <c r="AA103" s="10">
        <f t="shared" si="16"/>
        <v>103.57903477897526</v>
      </c>
      <c r="AB103" s="10">
        <f t="shared" si="17"/>
        <v>10.120107182170173</v>
      </c>
    </row>
    <row r="104" spans="20:28">
      <c r="T104">
        <f t="shared" si="9"/>
        <v>0.98000000000000065</v>
      </c>
      <c r="U104" s="10">
        <f t="shared" si="10"/>
        <v>35.696201309700626</v>
      </c>
      <c r="V104" s="10">
        <f t="shared" si="11"/>
        <v>29.600000000000012</v>
      </c>
      <c r="W104" s="10">
        <f t="shared" si="12"/>
        <v>20.286713371258823</v>
      </c>
      <c r="X104" s="10">
        <f t="shared" si="13"/>
        <v>41.770503852677138</v>
      </c>
      <c r="Y104" s="10">
        <f t="shared" si="14"/>
        <v>57.962746332594818</v>
      </c>
      <c r="Z104" s="10">
        <f t="shared" si="15"/>
        <v>14.563715648566042</v>
      </c>
      <c r="AA104" s="10">
        <f t="shared" si="16"/>
        <v>104.26559567065873</v>
      </c>
      <c r="AB104" s="10">
        <f t="shared" si="17"/>
        <v>10.080071454780114</v>
      </c>
    </row>
    <row r="105" spans="20:28">
      <c r="T105">
        <f>T104+0.01</f>
        <v>0.99000000000000066</v>
      </c>
      <c r="U105" s="10">
        <f t="shared" si="10"/>
        <v>35.45662948883016</v>
      </c>
      <c r="V105" s="10">
        <f t="shared" si="11"/>
        <v>29.800000000000011</v>
      </c>
      <c r="W105" s="10">
        <f t="shared" si="12"/>
        <v>20.189863882964662</v>
      </c>
      <c r="X105" s="10">
        <f t="shared" si="13"/>
        <v>41.890611034847311</v>
      </c>
      <c r="Y105" s="10">
        <f t="shared" si="14"/>
        <v>59.099270770488836</v>
      </c>
      <c r="Z105" s="10">
        <f t="shared" si="15"/>
        <v>14.283644193785925</v>
      </c>
      <c r="AA105" s="10">
        <f t="shared" si="16"/>
        <v>104.95946688431135</v>
      </c>
      <c r="AB105" s="10">
        <f t="shared" si="17"/>
        <v>10.040035727390055</v>
      </c>
    </row>
    <row r="106" spans="20:28">
      <c r="T106">
        <f>T105+0.01</f>
        <v>1.0000000000000007</v>
      </c>
      <c r="U106" s="10">
        <f t="shared" si="10"/>
        <v>35.220251958904619</v>
      </c>
      <c r="V106" s="10">
        <f t="shared" si="11"/>
        <v>30.000000000000014</v>
      </c>
      <c r="W106" s="10">
        <f t="shared" si="12"/>
        <v>20.093752061966171</v>
      </c>
      <c r="X106" s="10">
        <f t="shared" si="13"/>
        <v>42.010718217017484</v>
      </c>
      <c r="Y106" s="10">
        <f t="shared" si="14"/>
        <v>60.281256185898613</v>
      </c>
      <c r="Z106" s="10">
        <f t="shared" si="15"/>
        <v>14.003572739005808</v>
      </c>
      <c r="AA106" s="10">
        <f t="shared" si="16"/>
        <v>105.66075587671396</v>
      </c>
      <c r="AB106" s="10">
        <f t="shared" si="17"/>
        <v>9.9999999999999964</v>
      </c>
    </row>
  </sheetData>
  <mergeCells count="19">
    <mergeCell ref="B44:G44"/>
    <mergeCell ref="U4:V4"/>
    <mergeCell ref="W4:X4"/>
    <mergeCell ref="B15:G15"/>
    <mergeCell ref="B16:G16"/>
    <mergeCell ref="B17:G17"/>
    <mergeCell ref="B18:G18"/>
    <mergeCell ref="B19:G19"/>
    <mergeCell ref="B21:G21"/>
    <mergeCell ref="B6:G6"/>
    <mergeCell ref="B7:G7"/>
    <mergeCell ref="B8:G8"/>
    <mergeCell ref="B9:G9"/>
    <mergeCell ref="B10:G10"/>
    <mergeCell ref="Y4:Z4"/>
    <mergeCell ref="AA4:AB4"/>
    <mergeCell ref="B11:G11"/>
    <mergeCell ref="B12:G12"/>
    <mergeCell ref="B43:G43"/>
  </mergeCells>
  <pageMargins left="0.70866141732283472" right="0.70866141732283472" top="0.74803149606299213" bottom="0.74803149606299213" header="0.31496062992125984" footer="0.31496062992125984"/>
  <pageSetup paperSize="9" scale="55" fitToHeight="9" orientation="landscape" r:id="rId1"/>
  <drawing r:id="rId2"/>
  <legacyDrawing r:id="rId3"/>
  <oleObjects>
    <oleObject progId="Equation.DSMT4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Carnot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2020-10-07T20:33:09Z</dcterms:modified>
</cp:coreProperties>
</file>