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Sheet1!$B$4:$G$4</definedName>
  </definedNames>
  <calcPr calcId="125725"/>
</workbook>
</file>

<file path=xl/calcChain.xml><?xml version="1.0" encoding="utf-8"?>
<calcChain xmlns="http://schemas.openxmlformats.org/spreadsheetml/2006/main">
  <c r="B44" i="1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5"/>
  <c r="AB4"/>
  <c r="D36"/>
  <c r="H6" s="1"/>
  <c r="AA21"/>
  <c r="Z22"/>
  <c r="Z23" s="1"/>
  <c r="L23"/>
  <c r="D25"/>
  <c r="E25"/>
  <c r="F25" s="1"/>
  <c r="G25"/>
  <c r="D26"/>
  <c r="G26" s="1"/>
  <c r="E26"/>
  <c r="F26" s="1"/>
  <c r="D27"/>
  <c r="G27" s="1"/>
  <c r="E27"/>
  <c r="F27" s="1"/>
  <c r="D28"/>
  <c r="G28" s="1"/>
  <c r="E28"/>
  <c r="F28" s="1"/>
  <c r="D29"/>
  <c r="G29" s="1"/>
  <c r="E29"/>
  <c r="F29" s="1"/>
  <c r="D30"/>
  <c r="G30" s="1"/>
  <c r="E30"/>
  <c r="F30" s="1"/>
  <c r="D6"/>
  <c r="G6" s="1"/>
  <c r="E6"/>
  <c r="F6" s="1"/>
  <c r="D7"/>
  <c r="G7" s="1"/>
  <c r="E7"/>
  <c r="F7" s="1"/>
  <c r="D8"/>
  <c r="G8" s="1"/>
  <c r="E8"/>
  <c r="F8" s="1"/>
  <c r="D9"/>
  <c r="G9" s="1"/>
  <c r="E9"/>
  <c r="F9" s="1"/>
  <c r="D10"/>
  <c r="G10" s="1"/>
  <c r="E10"/>
  <c r="F10" s="1"/>
  <c r="D11"/>
  <c r="G11" s="1"/>
  <c r="E11"/>
  <c r="F11" s="1"/>
  <c r="D12"/>
  <c r="G12" s="1"/>
  <c r="E12"/>
  <c r="F12" s="1"/>
  <c r="D13"/>
  <c r="G13" s="1"/>
  <c r="E13"/>
  <c r="F13" s="1"/>
  <c r="D14"/>
  <c r="G14" s="1"/>
  <c r="E14"/>
  <c r="F14" s="1"/>
  <c r="D15"/>
  <c r="G15" s="1"/>
  <c r="E15"/>
  <c r="F15" s="1"/>
  <c r="D16"/>
  <c r="G16" s="1"/>
  <c r="E16"/>
  <c r="F16" s="1"/>
  <c r="D17"/>
  <c r="G17" s="1"/>
  <c r="E17"/>
  <c r="F17" s="1"/>
  <c r="D18"/>
  <c r="G18" s="1"/>
  <c r="E18"/>
  <c r="F18" s="1"/>
  <c r="D19"/>
  <c r="G19" s="1"/>
  <c r="E19"/>
  <c r="F19" s="1"/>
  <c r="D20"/>
  <c r="G20" s="1"/>
  <c r="E20"/>
  <c r="F20" s="1"/>
  <c r="D21"/>
  <c r="G21" s="1"/>
  <c r="E21"/>
  <c r="F21" s="1"/>
  <c r="D22"/>
  <c r="G22" s="1"/>
  <c r="E22"/>
  <c r="F22" s="1"/>
  <c r="D23"/>
  <c r="G23" s="1"/>
  <c r="E23"/>
  <c r="F23" s="1"/>
  <c r="D24"/>
  <c r="G24" s="1"/>
  <c r="E24"/>
  <c r="F24" s="1"/>
  <c r="E5"/>
  <c r="F5" s="1"/>
  <c r="D5"/>
  <c r="G5" s="1"/>
  <c r="H29" l="1"/>
  <c r="H13"/>
  <c r="H30"/>
  <c r="H17"/>
  <c r="H21"/>
  <c r="H25"/>
  <c r="H9"/>
  <c r="H26"/>
  <c r="H18"/>
  <c r="H5"/>
  <c r="H27"/>
  <c r="H23"/>
  <c r="H19"/>
  <c r="H15"/>
  <c r="H11"/>
  <c r="H7"/>
  <c r="H28"/>
  <c r="H24"/>
  <c r="H20"/>
  <c r="H16"/>
  <c r="H12"/>
  <c r="H8"/>
  <c r="H22"/>
  <c r="H14"/>
  <c r="H10"/>
  <c r="AA23"/>
  <c r="Z24"/>
  <c r="AA22"/>
  <c r="Z25" l="1"/>
  <c r="AA24"/>
  <c r="Z26" l="1"/>
  <c r="AA25"/>
  <c r="Z27" l="1"/>
  <c r="AA26"/>
  <c r="Z28" l="1"/>
  <c r="AA27"/>
  <c r="Z29" l="1"/>
  <c r="AA28"/>
  <c r="Z30" l="1"/>
  <c r="AA29"/>
  <c r="Z31" l="1"/>
  <c r="AA30"/>
  <c r="Z32" l="1"/>
  <c r="AA31"/>
  <c r="Z33" l="1"/>
  <c r="AA32"/>
  <c r="Z34" l="1"/>
  <c r="AA33"/>
  <c r="Z35" l="1"/>
  <c r="AA34"/>
  <c r="Z36" l="1"/>
  <c r="AA35"/>
  <c r="Z37" l="1"/>
  <c r="AA36"/>
  <c r="Z38" l="1"/>
  <c r="AA37"/>
  <c r="Z39" l="1"/>
  <c r="AA38"/>
  <c r="Z40" l="1"/>
  <c r="AA39"/>
  <c r="Z41" l="1"/>
  <c r="AA40"/>
  <c r="Z42" l="1"/>
  <c r="AA41"/>
  <c r="Z43" l="1"/>
  <c r="AA42"/>
  <c r="Z44" l="1"/>
  <c r="AA43"/>
  <c r="Z45" l="1"/>
  <c r="AA44"/>
  <c r="Z46" l="1"/>
  <c r="AA45"/>
  <c r="Z47" l="1"/>
  <c r="AA46"/>
  <c r="Z48" l="1"/>
  <c r="AA47"/>
  <c r="Z49" l="1"/>
  <c r="AA48"/>
  <c r="Z50" l="1"/>
  <c r="AA49"/>
  <c r="Z51" l="1"/>
  <c r="AA50"/>
  <c r="AA51" l="1"/>
  <c r="Z52"/>
  <c r="Z53" l="1"/>
  <c r="AA52"/>
  <c r="Z54" l="1"/>
  <c r="AA53"/>
  <c r="Z55" l="1"/>
  <c r="AA54"/>
  <c r="Z56" l="1"/>
  <c r="AA55"/>
  <c r="Z57" l="1"/>
  <c r="AA56"/>
  <c r="Z58" l="1"/>
  <c r="AA57"/>
  <c r="Z59" l="1"/>
  <c r="AA58"/>
  <c r="Z60" l="1"/>
  <c r="AA59"/>
  <c r="Z61" l="1"/>
  <c r="AA60"/>
  <c r="Z62" l="1"/>
  <c r="AA61"/>
  <c r="Z63" l="1"/>
  <c r="AA62"/>
  <c r="Z64" l="1"/>
  <c r="AA63"/>
  <c r="Z65" l="1"/>
  <c r="AA64"/>
  <c r="Z66" l="1"/>
  <c r="AA65"/>
  <c r="Z67" l="1"/>
  <c r="AA66"/>
  <c r="Z68" l="1"/>
  <c r="AA67"/>
  <c r="Z69" l="1"/>
  <c r="AA68"/>
  <c r="Z70" l="1"/>
  <c r="AA69"/>
  <c r="Z71" l="1"/>
  <c r="AA70"/>
  <c r="Z72" l="1"/>
  <c r="AA71"/>
  <c r="Z73" l="1"/>
  <c r="AA72"/>
  <c r="Z74" l="1"/>
  <c r="AA73"/>
  <c r="Z75" l="1"/>
  <c r="AA74"/>
  <c r="Z76" l="1"/>
  <c r="AA75"/>
  <c r="Z77" l="1"/>
  <c r="AA76"/>
  <c r="Z78" l="1"/>
  <c r="AA77"/>
  <c r="Z79" l="1"/>
  <c r="AA78"/>
  <c r="Z80" l="1"/>
  <c r="AA79"/>
  <c r="Z81" l="1"/>
  <c r="AA81" s="1"/>
  <c r="AA80"/>
</calcChain>
</file>

<file path=xl/sharedStrings.xml><?xml version="1.0" encoding="utf-8"?>
<sst xmlns="http://schemas.openxmlformats.org/spreadsheetml/2006/main" count="26" uniqueCount="26">
  <si>
    <t>Potential difference V across bulb /V</t>
  </si>
  <si>
    <t>Current I through bulb /A</t>
  </si>
  <si>
    <t>Resistance R /ohms</t>
  </si>
  <si>
    <t>Power P /watts</t>
  </si>
  <si>
    <t>log10(P)</t>
  </si>
  <si>
    <t>log10(R)</t>
  </si>
  <si>
    <t>Verifying Stefan's Law using a filament bulb. Andy French June 2021.</t>
  </si>
  <si>
    <t>4/1.205 =</t>
  </si>
  <si>
    <t>Perhaps not pure tungsten?</t>
  </si>
  <si>
    <t>Model</t>
  </si>
  <si>
    <t>I /A</t>
  </si>
  <si>
    <t>V/V</t>
  </si>
  <si>
    <t>This imples that</t>
  </si>
  <si>
    <t>bulb resistance is almost</t>
  </si>
  <si>
    <t>linear with temperature.</t>
  </si>
  <si>
    <t>Empirical model</t>
  </si>
  <si>
    <t>for bulb V vs I</t>
  </si>
  <si>
    <t>Filament radius /m</t>
  </si>
  <si>
    <t>Filament length /m</t>
  </si>
  <si>
    <t>Guess - since coil</t>
  </si>
  <si>
    <t xml:space="preserve">Filament radiating area A /m^2 </t>
  </si>
  <si>
    <t>Length /m</t>
  </si>
  <si>
    <t>Width /m</t>
  </si>
  <si>
    <t>T /K from Stefan's Law</t>
  </si>
  <si>
    <t>T /K from V/I</t>
  </si>
  <si>
    <t>Stefan Boltzmann constant calculator</t>
  </si>
</sst>
</file>

<file path=xl/styles.xml><?xml version="1.0" encoding="utf-8"?>
<styleSheet xmlns="http://schemas.openxmlformats.org/spreadsheetml/2006/main">
  <numFmts count="1">
    <numFmt numFmtId="164" formatCode="0.000E+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4" borderId="1" xfId="0" applyFont="1" applyFill="1" applyBorder="1" applyAlignment="1">
      <alignment horizontal="left"/>
    </xf>
    <xf numFmtId="0" fontId="0" fillId="4" borderId="1" xfId="0" applyFill="1" applyBorder="1" applyAlignment="1">
      <alignment horizontal="left"/>
    </xf>
    <xf numFmtId="2" fontId="1" fillId="0" borderId="0" xfId="0" applyNumberFormat="1" applyFont="1"/>
    <xf numFmtId="11" fontId="0" fillId="5" borderId="1" xfId="0" applyNumberFormat="1" applyFill="1" applyBorder="1"/>
    <xf numFmtId="2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3" fontId="0" fillId="5" borderId="1" xfId="0" applyNumberForma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11" fontId="0" fillId="2" borderId="1" xfId="0" applyNumberFormat="1" applyFill="1" applyBorder="1"/>
    <xf numFmtId="11" fontId="1" fillId="2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/>
    </c:title>
    <c:plotArea>
      <c:layout/>
      <c:scatterChart>
        <c:scatterStyle val="lineMarker"/>
        <c:ser>
          <c:idx val="0"/>
          <c:order val="0"/>
          <c:tx>
            <c:v>log10(P) vs log10(R)</c:v>
          </c:tx>
          <c:spPr>
            <a:ln w="28575">
              <a:noFill/>
            </a:ln>
          </c:spPr>
          <c:marker>
            <c:symbol val="plus"/>
            <c:size val="10"/>
          </c:marker>
          <c:trendline>
            <c:trendlineType val="linear"/>
            <c:dispRSqr val="1"/>
            <c:dispEq val="1"/>
            <c:trendlineLbl>
              <c:layout>
                <c:manualLayout>
                  <c:x val="-0.12516151827175434"/>
                  <c:y val="0.22104516487393328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sz="2000" baseline="0"/>
                      <a:t>y = 3.9546x - 4.5064</a:t>
                    </a:r>
                    <a:br>
                      <a:rPr lang="en-US" sz="2000" baseline="0"/>
                    </a:br>
                    <a:r>
                      <a:rPr lang="en-US" sz="2000" baseline="0"/>
                      <a:t>R² = 0.992</a:t>
                    </a:r>
                    <a:endParaRPr lang="en-US" sz="2000"/>
                  </a:p>
                </c:rich>
              </c:tx>
              <c:numFmt formatCode="General" sourceLinked="0"/>
            </c:trendlineLbl>
          </c:trendline>
          <c:xVal>
            <c:numRef>
              <c:f>Sheet1!$G$5:$G$30</c:f>
              <c:numCache>
                <c:formatCode>General</c:formatCode>
                <c:ptCount val="26"/>
                <c:pt idx="0">
                  <c:v>1.1387395409342818</c:v>
                </c:pt>
                <c:pt idx="1">
                  <c:v>1.1253513679760661</c:v>
                </c:pt>
                <c:pt idx="2">
                  <c:v>1.1095288008500648</c:v>
                </c:pt>
                <c:pt idx="3">
                  <c:v>1.1011608901617149</c:v>
                </c:pt>
                <c:pt idx="4">
                  <c:v>1.0939556173840028</c:v>
                </c:pt>
                <c:pt idx="5">
                  <c:v>1.0857687209337095</c:v>
                </c:pt>
                <c:pt idx="6">
                  <c:v>1.0755634748046472</c:v>
                </c:pt>
                <c:pt idx="7">
                  <c:v>1.0645992461746276</c:v>
                </c:pt>
                <c:pt idx="8">
                  <c:v>1.0525834775538299</c:v>
                </c:pt>
                <c:pt idx="9">
                  <c:v>1.0407785519209776</c:v>
                </c:pt>
                <c:pt idx="10">
                  <c:v>1.0318473672519946</c:v>
                </c:pt>
                <c:pt idx="11">
                  <c:v>1.0222763947111522</c:v>
                </c:pt>
                <c:pt idx="12">
                  <c:v>1.0026891385107812</c:v>
                </c:pt>
                <c:pt idx="13">
                  <c:v>0.98849483759467527</c:v>
                </c:pt>
                <c:pt idx="14">
                  <c:v>0.97569746550591896</c:v>
                </c:pt>
                <c:pt idx="15">
                  <c:v>0.95767568527771885</c:v>
                </c:pt>
                <c:pt idx="16">
                  <c:v>0.94154823881111926</c:v>
                </c:pt>
                <c:pt idx="17">
                  <c:v>0.92348314563378686</c:v>
                </c:pt>
                <c:pt idx="18">
                  <c:v>0.9039508286650797</c:v>
                </c:pt>
                <c:pt idx="19">
                  <c:v>0.88460658129793046</c:v>
                </c:pt>
                <c:pt idx="20">
                  <c:v>0.90221350943531486</c:v>
                </c:pt>
                <c:pt idx="21">
                  <c:v>0.93882639423612391</c:v>
                </c:pt>
                <c:pt idx="22">
                  <c:v>1.007686828666291</c:v>
                </c:pt>
                <c:pt idx="23">
                  <c:v>1.0370299677150341</c:v>
                </c:pt>
                <c:pt idx="24">
                  <c:v>1.0730209373428063</c:v>
                </c:pt>
                <c:pt idx="25">
                  <c:v>1.1408666945673769</c:v>
                </c:pt>
              </c:numCache>
            </c:numRef>
          </c:xVal>
          <c:yVal>
            <c:numRef>
              <c:f>Sheet1!$F$5:$F$30</c:f>
              <c:numCache>
                <c:formatCode>General</c:formatCode>
                <c:ptCount val="26"/>
                <c:pt idx="0">
                  <c:v>4.6781226830933855E-3</c:v>
                </c:pt>
                <c:pt idx="1">
                  <c:v>-3.4737135044418048E-2</c:v>
                </c:pt>
                <c:pt idx="2">
                  <c:v>-9.1123756187858992E-2</c:v>
                </c:pt>
                <c:pt idx="3">
                  <c:v>-0.12405945716082634</c:v>
                </c:pt>
                <c:pt idx="4">
                  <c:v>-0.16022037667578398</c:v>
                </c:pt>
                <c:pt idx="5">
                  <c:v>-0.19456031438651439</c:v>
                </c:pt>
                <c:pt idx="6">
                  <c:v>-0.23565197782513142</c:v>
                </c:pt>
                <c:pt idx="7">
                  <c:v>-0.28272903196786947</c:v>
                </c:pt>
                <c:pt idx="8">
                  <c:v>-0.33671378355292247</c:v>
                </c:pt>
                <c:pt idx="9">
                  <c:v>-0.38810683006347479</c:v>
                </c:pt>
                <c:pt idx="10">
                  <c:v>-0.43851698672893247</c:v>
                </c:pt>
                <c:pt idx="11">
                  <c:v>-0.51173138450454003</c:v>
                </c:pt>
                <c:pt idx="12">
                  <c:v>-0.58365910942551935</c:v>
                </c:pt>
                <c:pt idx="13">
                  <c:v>-0.64212230077012711</c:v>
                </c:pt>
                <c:pt idx="14">
                  <c:v>-0.68966786499772881</c:v>
                </c:pt>
                <c:pt idx="15">
                  <c:v>-0.75006824336580513</c:v>
                </c:pt>
                <c:pt idx="16">
                  <c:v>-0.79778422419886852</c:v>
                </c:pt>
                <c:pt idx="17">
                  <c:v>-0.84863014975253959</c:v>
                </c:pt>
                <c:pt idx="18">
                  <c:v>-0.89530808109979454</c:v>
                </c:pt>
                <c:pt idx="19">
                  <c:v>-0.95703092660681988</c:v>
                </c:pt>
                <c:pt idx="20">
                  <c:v>-0.91094312024021507</c:v>
                </c:pt>
                <c:pt idx="21">
                  <c:v>-0.7877324714510624</c:v>
                </c:pt>
                <c:pt idx="22">
                  <c:v>-0.5416946078819832</c:v>
                </c:pt>
                <c:pt idx="23">
                  <c:v>-0.40090329778951089</c:v>
                </c:pt>
                <c:pt idx="24">
                  <c:v>-0.27021985577971819</c:v>
                </c:pt>
                <c:pt idx="25">
                  <c:v>-2.585229075606112E-2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211F-412F-9F78-FF8599702876}"/>
            </c:ext>
          </c:extLst>
        </c:ser>
        <c:axId val="78137984"/>
        <c:axId val="78148352"/>
      </c:scatterChart>
      <c:valAx>
        <c:axId val="78137984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log10(R/ohms)</a:t>
                </a:r>
              </a:p>
            </c:rich>
          </c:tx>
          <c:layout/>
        </c:title>
        <c:numFmt formatCode="General" sourceLinked="1"/>
        <c:tickLblPos val="nextTo"/>
        <c:crossAx val="78148352"/>
        <c:crosses val="autoZero"/>
        <c:crossBetween val="midCat"/>
      </c:valAx>
      <c:valAx>
        <c:axId val="7814835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log10(P/W)</a:t>
                </a:r>
              </a:p>
            </c:rich>
          </c:tx>
          <c:layout/>
        </c:title>
        <c:numFmt formatCode="General" sourceLinked="1"/>
        <c:tickLblPos val="nextTo"/>
        <c:crossAx val="78137984"/>
        <c:crosses val="autoZero"/>
        <c:crossBetween val="midCat"/>
      </c:valAx>
    </c:plotArea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V</a:t>
            </a:r>
            <a:r>
              <a:rPr lang="en-US" baseline="0"/>
              <a:t> vs I </a:t>
            </a:r>
            <a:r>
              <a:rPr lang="en-US"/>
              <a:t>for a filament</a:t>
            </a:r>
            <a:r>
              <a:rPr lang="en-US" baseline="0"/>
              <a:t> bulb</a:t>
            </a:r>
            <a:endParaRPr lang="en-US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V vs I</c:v>
          </c:tx>
          <c:spPr>
            <a:ln w="28575">
              <a:noFill/>
            </a:ln>
          </c:spPr>
          <c:marker>
            <c:symbol val="plus"/>
            <c:size val="10"/>
          </c:marker>
          <c:xVal>
            <c:numRef>
              <c:f>Sheet1!$C$5:$C$30</c:f>
              <c:numCache>
                <c:formatCode>General</c:formatCode>
                <c:ptCount val="26"/>
                <c:pt idx="0">
                  <c:v>0.27100000000000002</c:v>
                </c:pt>
                <c:pt idx="1">
                  <c:v>0.26300000000000001</c:v>
                </c:pt>
                <c:pt idx="2">
                  <c:v>0.251</c:v>
                </c:pt>
                <c:pt idx="3">
                  <c:v>0.24399999999999999</c:v>
                </c:pt>
                <c:pt idx="4">
                  <c:v>0.23599999999999999</c:v>
                </c:pt>
                <c:pt idx="5">
                  <c:v>0.22900000000000001</c:v>
                </c:pt>
                <c:pt idx="6">
                  <c:v>0.221</c:v>
                </c:pt>
                <c:pt idx="7">
                  <c:v>0.21199999999999999</c:v>
                </c:pt>
                <c:pt idx="8">
                  <c:v>0.20200000000000001</c:v>
                </c:pt>
                <c:pt idx="9">
                  <c:v>0.193</c:v>
                </c:pt>
                <c:pt idx="10">
                  <c:v>0.184</c:v>
                </c:pt>
                <c:pt idx="11">
                  <c:v>0.17100000000000001</c:v>
                </c:pt>
                <c:pt idx="12">
                  <c:v>0.161</c:v>
                </c:pt>
                <c:pt idx="13">
                  <c:v>0.153</c:v>
                </c:pt>
                <c:pt idx="14">
                  <c:v>0.14699999999999999</c:v>
                </c:pt>
                <c:pt idx="15">
                  <c:v>0.14000000000000001</c:v>
                </c:pt>
                <c:pt idx="16">
                  <c:v>0.13500000000000001</c:v>
                </c:pt>
                <c:pt idx="17">
                  <c:v>0.13</c:v>
                </c:pt>
                <c:pt idx="18">
                  <c:v>0.126</c:v>
                </c:pt>
                <c:pt idx="19">
                  <c:v>0.12</c:v>
                </c:pt>
                <c:pt idx="20">
                  <c:v>0.124</c:v>
                </c:pt>
                <c:pt idx="21">
                  <c:v>0.13700000000000001</c:v>
                </c:pt>
                <c:pt idx="22">
                  <c:v>0.16800000000000001</c:v>
                </c:pt>
                <c:pt idx="23">
                  <c:v>0.191</c:v>
                </c:pt>
                <c:pt idx="24">
                  <c:v>0.21299999999999999</c:v>
                </c:pt>
                <c:pt idx="25">
                  <c:v>0.26100000000000001</c:v>
                </c:pt>
              </c:numCache>
            </c:numRef>
          </c:xVal>
          <c:yVal>
            <c:numRef>
              <c:f>Sheet1!$B$5:$B$30</c:f>
              <c:numCache>
                <c:formatCode>General</c:formatCode>
                <c:ptCount val="26"/>
                <c:pt idx="0">
                  <c:v>3.73</c:v>
                </c:pt>
                <c:pt idx="1">
                  <c:v>3.51</c:v>
                </c:pt>
                <c:pt idx="2">
                  <c:v>3.23</c:v>
                </c:pt>
                <c:pt idx="3">
                  <c:v>3.08</c:v>
                </c:pt>
                <c:pt idx="4">
                  <c:v>2.93</c:v>
                </c:pt>
                <c:pt idx="5">
                  <c:v>2.79</c:v>
                </c:pt>
                <c:pt idx="6">
                  <c:v>2.63</c:v>
                </c:pt>
                <c:pt idx="7">
                  <c:v>2.46</c:v>
                </c:pt>
                <c:pt idx="8">
                  <c:v>2.2799999999999998</c:v>
                </c:pt>
                <c:pt idx="9">
                  <c:v>2.12</c:v>
                </c:pt>
                <c:pt idx="10">
                  <c:v>1.98</c:v>
                </c:pt>
                <c:pt idx="11">
                  <c:v>1.8</c:v>
                </c:pt>
                <c:pt idx="12">
                  <c:v>1.62</c:v>
                </c:pt>
                <c:pt idx="13">
                  <c:v>1.49</c:v>
                </c:pt>
                <c:pt idx="14">
                  <c:v>1.39</c:v>
                </c:pt>
                <c:pt idx="15">
                  <c:v>1.27</c:v>
                </c:pt>
                <c:pt idx="16">
                  <c:v>1.18</c:v>
                </c:pt>
                <c:pt idx="17">
                  <c:v>1.0900000000000001</c:v>
                </c:pt>
                <c:pt idx="18">
                  <c:v>1.01</c:v>
                </c:pt>
                <c:pt idx="19">
                  <c:v>0.92</c:v>
                </c:pt>
                <c:pt idx="20">
                  <c:v>0.99</c:v>
                </c:pt>
                <c:pt idx="21">
                  <c:v>1.19</c:v>
                </c:pt>
                <c:pt idx="22">
                  <c:v>1.71</c:v>
                </c:pt>
                <c:pt idx="23">
                  <c:v>2.08</c:v>
                </c:pt>
                <c:pt idx="24">
                  <c:v>2.52</c:v>
                </c:pt>
                <c:pt idx="25">
                  <c:v>3.61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957D-46A9-8B14-F0F44650929C}"/>
            </c:ext>
          </c:extLst>
        </c:ser>
        <c:ser>
          <c:idx val="1"/>
          <c:order val="1"/>
          <c:tx>
            <c:v>Model</c:v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Sheet1!$Z$21:$Z$81</c:f>
              <c:numCache>
                <c:formatCode>General</c:formatCode>
                <c:ptCount val="61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3.0000000000000002E-2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4.9999999999999996E-2</c:v>
                </c:pt>
                <c:pt idx="11">
                  <c:v>5.4999999999999993E-2</c:v>
                </c:pt>
                <c:pt idx="12">
                  <c:v>5.9999999999999991E-2</c:v>
                </c:pt>
                <c:pt idx="13">
                  <c:v>6.4999999999999988E-2</c:v>
                </c:pt>
                <c:pt idx="14">
                  <c:v>6.9999999999999993E-2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9.0000000000000011E-2</c:v>
                </c:pt>
                <c:pt idx="19">
                  <c:v>9.5000000000000015E-2</c:v>
                </c:pt>
                <c:pt idx="20">
                  <c:v>0.10000000000000002</c:v>
                </c:pt>
                <c:pt idx="21">
                  <c:v>0.10500000000000002</c:v>
                </c:pt>
                <c:pt idx="22">
                  <c:v>0.11000000000000003</c:v>
                </c:pt>
                <c:pt idx="23">
                  <c:v>0.11500000000000003</c:v>
                </c:pt>
                <c:pt idx="24">
                  <c:v>0.12000000000000004</c:v>
                </c:pt>
                <c:pt idx="25">
                  <c:v>0.12500000000000003</c:v>
                </c:pt>
                <c:pt idx="26">
                  <c:v>0.13000000000000003</c:v>
                </c:pt>
                <c:pt idx="27">
                  <c:v>0.13500000000000004</c:v>
                </c:pt>
                <c:pt idx="28">
                  <c:v>0.14000000000000004</c:v>
                </c:pt>
                <c:pt idx="29">
                  <c:v>0.14500000000000005</c:v>
                </c:pt>
                <c:pt idx="30">
                  <c:v>0.15000000000000005</c:v>
                </c:pt>
                <c:pt idx="31">
                  <c:v>0.15500000000000005</c:v>
                </c:pt>
                <c:pt idx="32">
                  <c:v>0.16000000000000006</c:v>
                </c:pt>
                <c:pt idx="33">
                  <c:v>0.16500000000000006</c:v>
                </c:pt>
                <c:pt idx="34">
                  <c:v>0.17000000000000007</c:v>
                </c:pt>
                <c:pt idx="35">
                  <c:v>0.17500000000000007</c:v>
                </c:pt>
                <c:pt idx="36">
                  <c:v>0.18000000000000008</c:v>
                </c:pt>
                <c:pt idx="37">
                  <c:v>0.18500000000000008</c:v>
                </c:pt>
                <c:pt idx="38">
                  <c:v>0.19000000000000009</c:v>
                </c:pt>
                <c:pt idx="39">
                  <c:v>0.19500000000000009</c:v>
                </c:pt>
                <c:pt idx="40">
                  <c:v>0.20000000000000009</c:v>
                </c:pt>
                <c:pt idx="41">
                  <c:v>0.2050000000000001</c:v>
                </c:pt>
                <c:pt idx="42">
                  <c:v>0.2100000000000001</c:v>
                </c:pt>
                <c:pt idx="43">
                  <c:v>0.21500000000000011</c:v>
                </c:pt>
                <c:pt idx="44">
                  <c:v>0.22000000000000011</c:v>
                </c:pt>
                <c:pt idx="45">
                  <c:v>0.22500000000000012</c:v>
                </c:pt>
                <c:pt idx="46">
                  <c:v>0.23000000000000012</c:v>
                </c:pt>
                <c:pt idx="47">
                  <c:v>0.23500000000000013</c:v>
                </c:pt>
                <c:pt idx="48">
                  <c:v>0.24000000000000013</c:v>
                </c:pt>
                <c:pt idx="49">
                  <c:v>0.24500000000000013</c:v>
                </c:pt>
                <c:pt idx="50">
                  <c:v>0.25000000000000011</c:v>
                </c:pt>
                <c:pt idx="51">
                  <c:v>0.25500000000000012</c:v>
                </c:pt>
                <c:pt idx="52">
                  <c:v>0.26000000000000012</c:v>
                </c:pt>
                <c:pt idx="53">
                  <c:v>0.26500000000000012</c:v>
                </c:pt>
                <c:pt idx="54">
                  <c:v>0.27000000000000013</c:v>
                </c:pt>
                <c:pt idx="55">
                  <c:v>0.27500000000000013</c:v>
                </c:pt>
                <c:pt idx="56">
                  <c:v>0.28000000000000014</c:v>
                </c:pt>
                <c:pt idx="57">
                  <c:v>0.28500000000000014</c:v>
                </c:pt>
                <c:pt idx="58">
                  <c:v>0.29000000000000015</c:v>
                </c:pt>
                <c:pt idx="59">
                  <c:v>0.29500000000000015</c:v>
                </c:pt>
                <c:pt idx="60">
                  <c:v>0.30000000000000016</c:v>
                </c:pt>
              </c:numCache>
            </c:numRef>
          </c:xVal>
          <c:yVal>
            <c:numRef>
              <c:f>Sheet1!$AA$21:$AA$81</c:f>
              <c:numCache>
                <c:formatCode>General</c:formatCode>
                <c:ptCount val="61"/>
                <c:pt idx="0">
                  <c:v>0</c:v>
                </c:pt>
                <c:pt idx="1">
                  <c:v>4.6533233048944083E-3</c:v>
                </c:pt>
                <c:pt idx="2">
                  <c:v>1.4889542576163829E-2</c:v>
                </c:pt>
                <c:pt idx="3">
                  <c:v>2.9400622066512228E-2</c:v>
                </c:pt>
                <c:pt idx="4">
                  <c:v>4.7643042101590212E-2</c:v>
                </c:pt>
                <c:pt idx="5">
                  <c:v>6.9280529935001028E-2</c:v>
                </c:pt>
                <c:pt idx="6">
                  <c:v>9.4075091142838421E-2</c:v>
                </c:pt>
                <c:pt idx="7">
                  <c:v>0.12184538691247043</c:v>
                </c:pt>
                <c:pt idx="8">
                  <c:v>0.15244655429023346</c:v>
                </c:pt>
                <c:pt idx="9">
                  <c:v>0.18575897724293219</c:v>
                </c:pt>
                <c:pt idx="10">
                  <c:v>0.2216814376687283</c:v>
                </c:pt>
                <c:pt idx="11">
                  <c:v>0.26012665232223675</c:v>
                </c:pt>
                <c:pt idx="12">
                  <c:v>0.3010182149721855</c:v>
                </c:pt>
                <c:pt idx="13">
                  <c:v>0.34428841711489283</c:v>
                </c:pt>
                <c:pt idx="14">
                  <c:v>0.38987664455512183</c:v>
                </c:pt>
                <c:pt idx="15">
                  <c:v>0.43772816624287281</c:v>
                </c:pt>
                <c:pt idx="16">
                  <c:v>0.48779319896093193</c:v>
                </c:pt>
                <c:pt idx="17">
                  <c:v>0.54002617129831665</c:v>
                </c:pt>
                <c:pt idx="18">
                  <c:v>0.5943851349537923</c:v>
                </c:pt>
                <c:pt idx="19">
                  <c:v>0.65083128715552108</c:v>
                </c:pt>
                <c:pt idx="20">
                  <c:v>0.70932857836075947</c:v>
                </c:pt>
                <c:pt idx="21">
                  <c:v>0.76984338642311301</c:v>
                </c:pt>
                <c:pt idx="22">
                  <c:v>0.83234424327943834</c:v>
                </c:pt>
                <c:pt idx="23">
                  <c:v>0.89680160364734041</c:v>
                </c:pt>
                <c:pt idx="24">
                  <c:v>0.96318764770007792</c:v>
                </c:pt>
                <c:pt idx="25">
                  <c:v>1.0314761114978015</c:v>
                </c:pt>
                <c:pt idx="26">
                  <c:v>1.1016421403001091</c:v>
                </c:pt>
                <c:pt idx="27">
                  <c:v>1.1736621608984106</c:v>
                </c:pt>
                <c:pt idx="28">
                  <c:v>1.2475137698791618</c:v>
                </c:pt>
                <c:pt idx="29">
                  <c:v>1.3231756353245387</c:v>
                </c:pt>
                <c:pt idx="30">
                  <c:v>1.4006274099210207</c:v>
                </c:pt>
                <c:pt idx="31">
                  <c:v>1.4798496538111667</c:v>
                </c:pt>
                <c:pt idx="32">
                  <c:v>1.5608237658132738</c:v>
                </c:pt>
                <c:pt idx="33">
                  <c:v>1.6435319218651765</c:v>
                </c:pt>
                <c:pt idx="34">
                  <c:v>1.7279570197350587</c:v>
                </c:pt>
                <c:pt idx="35">
                  <c:v>1.8140826291937078</c:v>
                </c:pt>
                <c:pt idx="36">
                  <c:v>1.9018929469664694</c:v>
                </c:pt>
                <c:pt idx="37">
                  <c:v>1.9913727558850389</c:v>
                </c:pt>
                <c:pt idx="38">
                  <c:v>2.0825073877435081</c:v>
                </c:pt>
                <c:pt idx="39">
                  <c:v>2.1752826894331587</c:v>
                </c:pt>
                <c:pt idx="40">
                  <c:v>2.269684991989172</c:v>
                </c:pt>
                <c:pt idx="41">
                  <c:v>2.3657010822316757</c:v>
                </c:pt>
                <c:pt idx="42">
                  <c:v>2.4633181767251373</c:v>
                </c:pt>
                <c:pt idx="43">
                  <c:v>2.5625238978154394</c:v>
                </c:pt>
                <c:pt idx="44">
                  <c:v>2.6633062515339874</c:v>
                </c:pt>
                <c:pt idx="45">
                  <c:v>2.7656536071839075</c:v>
                </c:pt>
                <c:pt idx="46">
                  <c:v>2.8695546784454686</c:v>
                </c:pt>
                <c:pt idx="47">
                  <c:v>2.9749985058568043</c:v>
                </c:pt>
                <c:pt idx="48">
                  <c:v>3.0819744405425165</c:v>
                </c:pt>
                <c:pt idx="49">
                  <c:v>3.1904721290769031</c:v>
                </c:pt>
                <c:pt idx="50">
                  <c:v>3.3004814993809966</c:v>
                </c:pt>
                <c:pt idx="51">
                  <c:v>3.4119927475633922</c:v>
                </c:pt>
                <c:pt idx="52">
                  <c:v>3.5249963256243015</c:v>
                </c:pt>
                <c:pt idx="53">
                  <c:v>3.6394829299506015</c:v>
                </c:pt>
                <c:pt idx="54">
                  <c:v>3.755443490536893</c:v>
                </c:pt>
                <c:pt idx="55">
                  <c:v>3.8728691608741133</c:v>
                </c:pt>
                <c:pt idx="56">
                  <c:v>3.99175130845286</c:v>
                </c:pt>
                <c:pt idx="57">
                  <c:v>4.1120815058336886</c:v>
                </c:pt>
                <c:pt idx="58">
                  <c:v>4.2338515222411388</c:v>
                </c:pt>
                <c:pt idx="59">
                  <c:v>4.3570533156421769</c:v>
                </c:pt>
                <c:pt idx="60">
                  <c:v>4.4816790252733885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957D-46A9-8B14-F0F44650929C}"/>
            </c:ext>
          </c:extLst>
        </c:ser>
        <c:axId val="78178176"/>
        <c:axId val="77799424"/>
      </c:scatterChart>
      <c:valAx>
        <c:axId val="78178176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Current</a:t>
                </a:r>
                <a:r>
                  <a:rPr lang="en-GB" baseline="0"/>
                  <a:t> I /amps</a:t>
                </a:r>
                <a:endParaRPr lang="en-GB"/>
              </a:p>
            </c:rich>
          </c:tx>
          <c:layout/>
        </c:title>
        <c:numFmt formatCode="General" sourceLinked="1"/>
        <c:tickLblPos val="nextTo"/>
        <c:crossAx val="77799424"/>
        <c:crosses val="autoZero"/>
        <c:crossBetween val="midCat"/>
      </c:valAx>
      <c:valAx>
        <c:axId val="7779942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Potential</a:t>
                </a:r>
                <a:r>
                  <a:rPr lang="en-GB" baseline="0"/>
                  <a:t> difference /V</a:t>
                </a:r>
                <a:endParaRPr lang="en-GB"/>
              </a:p>
            </c:rich>
          </c:tx>
          <c:layout/>
        </c:title>
        <c:numFmt formatCode="General" sourceLinked="1"/>
        <c:tickLblPos val="nextTo"/>
        <c:crossAx val="78178176"/>
        <c:crosses val="autoZero"/>
        <c:crossBetween val="midCat"/>
      </c:valAx>
    </c:plotArea>
    <c:legend>
      <c:legendPos val="b"/>
      <c:layout/>
    </c:legend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Bulb</a:t>
            </a:r>
            <a:r>
              <a:rPr lang="en-US" baseline="0"/>
              <a:t> temperature vs power</a:t>
            </a:r>
            <a:endParaRPr lang="en-US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Stefan</c:v>
          </c:tx>
          <c:spPr>
            <a:ln>
              <a:noFill/>
            </a:ln>
          </c:spPr>
          <c:marker>
            <c:symbol val="circle"/>
            <c:size val="5"/>
          </c:marker>
          <c:xVal>
            <c:numRef>
              <c:f>Sheet1!$E$5:$E$30</c:f>
              <c:numCache>
                <c:formatCode>General</c:formatCode>
                <c:ptCount val="26"/>
                <c:pt idx="0">
                  <c:v>1.0108300000000001</c:v>
                </c:pt>
                <c:pt idx="1">
                  <c:v>0.92313000000000001</c:v>
                </c:pt>
                <c:pt idx="2">
                  <c:v>0.81072999999999995</c:v>
                </c:pt>
                <c:pt idx="3">
                  <c:v>0.75151999999999997</c:v>
                </c:pt>
                <c:pt idx="4">
                  <c:v>0.69147999999999998</c:v>
                </c:pt>
                <c:pt idx="5">
                  <c:v>0.63891000000000009</c:v>
                </c:pt>
                <c:pt idx="6">
                  <c:v>0.58123000000000002</c:v>
                </c:pt>
                <c:pt idx="7">
                  <c:v>0.52151999999999998</c:v>
                </c:pt>
                <c:pt idx="8">
                  <c:v>0.46055999999999997</c:v>
                </c:pt>
                <c:pt idx="9">
                  <c:v>0.40916000000000002</c:v>
                </c:pt>
                <c:pt idx="10">
                  <c:v>0.36431999999999998</c:v>
                </c:pt>
                <c:pt idx="11">
                  <c:v>0.30780000000000002</c:v>
                </c:pt>
                <c:pt idx="12">
                  <c:v>0.26082</c:v>
                </c:pt>
                <c:pt idx="13">
                  <c:v>0.22797000000000001</c:v>
                </c:pt>
                <c:pt idx="14">
                  <c:v>0.20432999999999998</c:v>
                </c:pt>
                <c:pt idx="15">
                  <c:v>0.17780000000000001</c:v>
                </c:pt>
                <c:pt idx="16">
                  <c:v>0.1593</c:v>
                </c:pt>
                <c:pt idx="17">
                  <c:v>0.14170000000000002</c:v>
                </c:pt>
                <c:pt idx="18">
                  <c:v>0.12726000000000001</c:v>
                </c:pt>
                <c:pt idx="19">
                  <c:v>0.1104</c:v>
                </c:pt>
                <c:pt idx="20">
                  <c:v>0.12275999999999999</c:v>
                </c:pt>
                <c:pt idx="21">
                  <c:v>0.16303000000000001</c:v>
                </c:pt>
                <c:pt idx="22">
                  <c:v>0.28728000000000004</c:v>
                </c:pt>
                <c:pt idx="23">
                  <c:v>0.39728000000000002</c:v>
                </c:pt>
                <c:pt idx="24">
                  <c:v>0.53676000000000001</c:v>
                </c:pt>
                <c:pt idx="25">
                  <c:v>0.94220999999999999</c:v>
                </c:pt>
              </c:numCache>
            </c:numRef>
          </c:xVal>
          <c:yVal>
            <c:numRef>
              <c:f>Sheet1!$I$5:$I$30</c:f>
              <c:numCache>
                <c:formatCode>#,##0</c:formatCode>
                <c:ptCount val="26"/>
                <c:pt idx="0">
                  <c:v>1928.9080286935052</c:v>
                </c:pt>
                <c:pt idx="1">
                  <c:v>1885.6353283607716</c:v>
                </c:pt>
                <c:pt idx="2">
                  <c:v>1825.4126298286012</c:v>
                </c:pt>
                <c:pt idx="3">
                  <c:v>1791.1300732571715</c:v>
                </c:pt>
                <c:pt idx="4">
                  <c:v>1754.2314625628746</c:v>
                </c:pt>
                <c:pt idx="5">
                  <c:v>1719.8949111144948</c:v>
                </c:pt>
                <c:pt idx="6">
                  <c:v>1679.6894545551793</c:v>
                </c:pt>
                <c:pt idx="7">
                  <c:v>1634.7815667019586</c:v>
                </c:pt>
                <c:pt idx="8">
                  <c:v>1584.7601580144751</c:v>
                </c:pt>
                <c:pt idx="9">
                  <c:v>1538.5629944642783</c:v>
                </c:pt>
                <c:pt idx="10">
                  <c:v>1494.5578961977287</c:v>
                </c:pt>
                <c:pt idx="11">
                  <c:v>1432.8777666275585</c:v>
                </c:pt>
                <c:pt idx="12">
                  <c:v>1374.76102976532</c:v>
                </c:pt>
                <c:pt idx="13">
                  <c:v>1329.264525934356</c:v>
                </c:pt>
                <c:pt idx="14">
                  <c:v>1293.3766729299382</c:v>
                </c:pt>
                <c:pt idx="15">
                  <c:v>1249.1797322264952</c:v>
                </c:pt>
                <c:pt idx="16">
                  <c:v>1215.3348009261551</c:v>
                </c:pt>
                <c:pt idx="17">
                  <c:v>1180.2783819930667</c:v>
                </c:pt>
                <c:pt idx="18">
                  <c:v>1148.9866159597345</c:v>
                </c:pt>
                <c:pt idx="19">
                  <c:v>1108.8792542345989</c:v>
                </c:pt>
                <c:pt idx="20">
                  <c:v>1138.6918441202085</c:v>
                </c:pt>
                <c:pt idx="21">
                  <c:v>1222.3874212392054</c:v>
                </c:pt>
                <c:pt idx="22">
                  <c:v>1408.3750998536916</c:v>
                </c:pt>
                <c:pt idx="23">
                  <c:v>1527.2712118398445</c:v>
                </c:pt>
                <c:pt idx="24">
                  <c:v>1646.5958865491514</c:v>
                </c:pt>
                <c:pt idx="25">
                  <c:v>1895.304166801576</c:v>
                </c:pt>
              </c:numCache>
            </c:numRef>
          </c:yVal>
        </c:ser>
        <c:ser>
          <c:idx val="1"/>
          <c:order val="1"/>
          <c:tx>
            <c:v>Tungsten resistivity vs T</c:v>
          </c:tx>
          <c:spPr>
            <a:ln>
              <a:noFill/>
            </a:ln>
          </c:spPr>
          <c:marker>
            <c:symbol val="plus"/>
            <c:size val="5"/>
          </c:marker>
          <c:xVal>
            <c:numRef>
              <c:f>Sheet1!$E$5:$E$30</c:f>
              <c:numCache>
                <c:formatCode>General</c:formatCode>
                <c:ptCount val="26"/>
                <c:pt idx="0">
                  <c:v>1.0108300000000001</c:v>
                </c:pt>
                <c:pt idx="1">
                  <c:v>0.92313000000000001</c:v>
                </c:pt>
                <c:pt idx="2">
                  <c:v>0.81072999999999995</c:v>
                </c:pt>
                <c:pt idx="3">
                  <c:v>0.75151999999999997</c:v>
                </c:pt>
                <c:pt idx="4">
                  <c:v>0.69147999999999998</c:v>
                </c:pt>
                <c:pt idx="5">
                  <c:v>0.63891000000000009</c:v>
                </c:pt>
                <c:pt idx="6">
                  <c:v>0.58123000000000002</c:v>
                </c:pt>
                <c:pt idx="7">
                  <c:v>0.52151999999999998</c:v>
                </c:pt>
                <c:pt idx="8">
                  <c:v>0.46055999999999997</c:v>
                </c:pt>
                <c:pt idx="9">
                  <c:v>0.40916000000000002</c:v>
                </c:pt>
                <c:pt idx="10">
                  <c:v>0.36431999999999998</c:v>
                </c:pt>
                <c:pt idx="11">
                  <c:v>0.30780000000000002</c:v>
                </c:pt>
                <c:pt idx="12">
                  <c:v>0.26082</c:v>
                </c:pt>
                <c:pt idx="13">
                  <c:v>0.22797000000000001</c:v>
                </c:pt>
                <c:pt idx="14">
                  <c:v>0.20432999999999998</c:v>
                </c:pt>
                <c:pt idx="15">
                  <c:v>0.17780000000000001</c:v>
                </c:pt>
                <c:pt idx="16">
                  <c:v>0.1593</c:v>
                </c:pt>
                <c:pt idx="17">
                  <c:v>0.14170000000000002</c:v>
                </c:pt>
                <c:pt idx="18">
                  <c:v>0.12726000000000001</c:v>
                </c:pt>
                <c:pt idx="19">
                  <c:v>0.1104</c:v>
                </c:pt>
                <c:pt idx="20">
                  <c:v>0.12275999999999999</c:v>
                </c:pt>
                <c:pt idx="21">
                  <c:v>0.16303000000000001</c:v>
                </c:pt>
                <c:pt idx="22">
                  <c:v>0.28728000000000004</c:v>
                </c:pt>
                <c:pt idx="23">
                  <c:v>0.39728000000000002</c:v>
                </c:pt>
                <c:pt idx="24">
                  <c:v>0.53676000000000001</c:v>
                </c:pt>
                <c:pt idx="25">
                  <c:v>0.94220999999999999</c:v>
                </c:pt>
              </c:numCache>
            </c:numRef>
          </c:xVal>
          <c:yVal>
            <c:numRef>
              <c:f>Sheet1!$H$5:$H$30</c:f>
              <c:numCache>
                <c:formatCode>#,##0</c:formatCode>
                <c:ptCount val="26"/>
                <c:pt idx="0">
                  <c:v>1934.321302884123</c:v>
                </c:pt>
                <c:pt idx="1">
                  <c:v>1885.4633624645969</c:v>
                </c:pt>
                <c:pt idx="2">
                  <c:v>1829.3101188718185</c:v>
                </c:pt>
                <c:pt idx="3">
                  <c:v>1800.2922523109855</c:v>
                </c:pt>
                <c:pt idx="4">
                  <c:v>1775.6752156845937</c:v>
                </c:pt>
                <c:pt idx="5">
                  <c:v>1748.1127003589133</c:v>
                </c:pt>
                <c:pt idx="6">
                  <c:v>1714.3533646191925</c:v>
                </c:pt>
                <c:pt idx="7">
                  <c:v>1678.8094268809832</c:v>
                </c:pt>
                <c:pt idx="8">
                  <c:v>1640.702375868939</c:v>
                </c:pt>
                <c:pt idx="9">
                  <c:v>1604.1064615030882</c:v>
                </c:pt>
                <c:pt idx="10">
                  <c:v>1576.9626841719999</c:v>
                </c:pt>
                <c:pt idx="11">
                  <c:v>1548.3840924945339</c:v>
                </c:pt>
                <c:pt idx="12">
                  <c:v>1491.5015756528605</c:v>
                </c:pt>
                <c:pt idx="13">
                  <c:v>1451.5908221520558</c:v>
                </c:pt>
                <c:pt idx="14">
                  <c:v>1416.5241655032562</c:v>
                </c:pt>
                <c:pt idx="15">
                  <c:v>1368.5735858656003</c:v>
                </c:pt>
                <c:pt idx="16">
                  <c:v>1327.0411212967795</c:v>
                </c:pt>
                <c:pt idx="17">
                  <c:v>1282.0135106643015</c:v>
                </c:pt>
                <c:pt idx="18">
                  <c:v>1235.0462188437568</c:v>
                </c:pt>
                <c:pt idx="19">
                  <c:v>1190.2272608535452</c:v>
                </c:pt>
                <c:pt idx="20">
                  <c:v>1230.9529450123944</c:v>
                </c:pt>
                <c:pt idx="21">
                  <c:v>1320.1570170546229</c:v>
                </c:pt>
                <c:pt idx="22">
                  <c:v>1505.8134681829847</c:v>
                </c:pt>
                <c:pt idx="23">
                  <c:v>1592.6572757797826</c:v>
                </c:pt>
                <c:pt idx="24">
                  <c:v>1706.0444981638771</c:v>
                </c:pt>
                <c:pt idx="25">
                  <c:v>1942.1997214387188</c:v>
                </c:pt>
              </c:numCache>
            </c:numRef>
          </c:yVal>
        </c:ser>
        <c:axId val="84016512"/>
        <c:axId val="84173952"/>
      </c:scatterChart>
      <c:valAx>
        <c:axId val="84016512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Input</a:t>
                </a:r>
                <a:r>
                  <a:rPr lang="en-GB" baseline="0"/>
                  <a:t> power IV /watts</a:t>
                </a:r>
                <a:endParaRPr lang="en-GB"/>
              </a:p>
            </c:rich>
          </c:tx>
          <c:layout/>
        </c:title>
        <c:numFmt formatCode="General" sourceLinked="1"/>
        <c:tickLblPos val="nextTo"/>
        <c:crossAx val="84173952"/>
        <c:crosses val="autoZero"/>
        <c:crossBetween val="midCat"/>
      </c:valAx>
      <c:valAx>
        <c:axId val="8417395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Filament</a:t>
                </a:r>
                <a:r>
                  <a:rPr lang="en-GB" baseline="0"/>
                  <a:t> temperature /K</a:t>
                </a:r>
                <a:endParaRPr lang="en-GB"/>
              </a:p>
            </c:rich>
          </c:tx>
          <c:layout/>
        </c:title>
        <c:numFmt formatCode="#,##0" sourceLinked="1"/>
        <c:tickLblPos val="nextTo"/>
        <c:crossAx val="84016512"/>
        <c:crosses val="autoZero"/>
        <c:crossBetween val="midCat"/>
      </c:valAx>
    </c:plotArea>
    <c:legend>
      <c:legendPos val="b"/>
      <c:layout/>
    </c:legend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491490</xdr:colOff>
      <xdr:row>0</xdr:row>
      <xdr:rowOff>180022</xdr:rowOff>
    </xdr:from>
    <xdr:to>
      <xdr:col>16</xdr:col>
      <xdr:colOff>514350</xdr:colOff>
      <xdr:row>21</xdr:row>
      <xdr:rowOff>12382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277039</xdr:colOff>
      <xdr:row>18</xdr:row>
      <xdr:rowOff>117566</xdr:rowOff>
    </xdr:from>
    <xdr:to>
      <xdr:col>24</xdr:col>
      <xdr:colOff>266700</xdr:colOff>
      <xdr:row>38</xdr:row>
      <xdr:rowOff>26398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274320</xdr:colOff>
      <xdr:row>40</xdr:row>
      <xdr:rowOff>68580</xdr:rowOff>
    </xdr:from>
    <xdr:to>
      <xdr:col>24</xdr:col>
      <xdr:colOff>266700</xdr:colOff>
      <xdr:row>59</xdr:row>
      <xdr:rowOff>160292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4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3.bin"/><Relationship Id="rId5" Type="http://schemas.openxmlformats.org/officeDocument/2006/relationships/oleObject" Target="../embeddings/oleObject2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AC81"/>
  <sheetViews>
    <sheetView tabSelected="1" topLeftCell="A16" zoomScaleNormal="100" workbookViewId="0">
      <selection activeCell="O56" sqref="O56"/>
    </sheetView>
  </sheetViews>
  <sheetFormatPr defaultRowHeight="14.4"/>
  <cols>
    <col min="1" max="1" width="2.88671875" customWidth="1"/>
    <col min="2" max="2" width="12.44140625" customWidth="1"/>
    <col min="4" max="4" width="11.88671875" customWidth="1"/>
    <col min="28" max="28" width="10.6640625" customWidth="1"/>
  </cols>
  <sheetData>
    <row r="2" spans="2:29">
      <c r="B2" s="1" t="s">
        <v>6</v>
      </c>
    </row>
    <row r="3" spans="2:29">
      <c r="AB3" s="1" t="s">
        <v>20</v>
      </c>
    </row>
    <row r="4" spans="2:29" ht="57.6">
      <c r="B4" s="7" t="s">
        <v>0</v>
      </c>
      <c r="C4" s="7" t="s">
        <v>1</v>
      </c>
      <c r="D4" s="8" t="s">
        <v>2</v>
      </c>
      <c r="E4" s="8" t="s">
        <v>3</v>
      </c>
      <c r="F4" s="8" t="s">
        <v>4</v>
      </c>
      <c r="G4" s="8" t="s">
        <v>5</v>
      </c>
      <c r="H4" s="9" t="s">
        <v>24</v>
      </c>
      <c r="I4" s="9" t="s">
        <v>23</v>
      </c>
      <c r="AB4" s="15">
        <f>PI()*AC6*AC7</f>
        <v>1.287801660559528E-6</v>
      </c>
    </row>
    <row r="5" spans="2:29">
      <c r="B5" s="10">
        <v>3.73</v>
      </c>
      <c r="C5" s="10">
        <v>0.27100000000000002</v>
      </c>
      <c r="D5" s="11">
        <f>B5/C5</f>
        <v>13.763837638376383</v>
      </c>
      <c r="E5" s="11">
        <f>B5*C5</f>
        <v>1.0108300000000001</v>
      </c>
      <c r="F5" s="11">
        <f>LOG10(E5)</f>
        <v>4.6781226830933855E-3</v>
      </c>
      <c r="G5" s="11">
        <f>LOG10(D5)</f>
        <v>1.1387395409342818</v>
      </c>
      <c r="H5" s="12">
        <f>$D$36*( (B5/C5)^(1/1.205))</f>
        <v>1934.321302884123</v>
      </c>
      <c r="I5" s="12">
        <f>(B5*C5/($AB$4*0.0000000567))^(1/4)</f>
        <v>1928.9080286935052</v>
      </c>
    </row>
    <row r="6" spans="2:29">
      <c r="B6" s="10">
        <v>3.51</v>
      </c>
      <c r="C6" s="10">
        <v>0.26300000000000001</v>
      </c>
      <c r="D6" s="11">
        <f t="shared" ref="D6:D24" si="0">B6/C6</f>
        <v>13.346007604562736</v>
      </c>
      <c r="E6" s="11">
        <f t="shared" ref="E6:E24" si="1">B6*C6</f>
        <v>0.92313000000000001</v>
      </c>
      <c r="F6" s="11">
        <f t="shared" ref="F6:F24" si="2">LOG10(E6)</f>
        <v>-3.4737135044418048E-2</v>
      </c>
      <c r="G6" s="11">
        <f t="shared" ref="G6:G24" si="3">LOG10(D6)</f>
        <v>1.1253513679760661</v>
      </c>
      <c r="H6" s="12">
        <f t="shared" ref="H6:H30" si="4">$D$36*( (B6/C6)^(1/1.205))</f>
        <v>1885.4633624645969</v>
      </c>
      <c r="I6" s="12">
        <f t="shared" ref="I6:I30" si="5">(B6*C6/($AB$4*0.0000000567))^(1/4)</f>
        <v>1885.6353283607716</v>
      </c>
      <c r="AB6" t="s">
        <v>22</v>
      </c>
      <c r="AC6" s="14">
        <v>2.24E-4</v>
      </c>
    </row>
    <row r="7" spans="2:29">
      <c r="B7" s="10">
        <v>3.23</v>
      </c>
      <c r="C7" s="10">
        <v>0.251</v>
      </c>
      <c r="D7" s="11">
        <f t="shared" si="0"/>
        <v>12.868525896414342</v>
      </c>
      <c r="E7" s="11">
        <f t="shared" si="1"/>
        <v>0.81072999999999995</v>
      </c>
      <c r="F7" s="11">
        <f t="shared" si="2"/>
        <v>-9.1123756187858992E-2</v>
      </c>
      <c r="G7" s="11">
        <f t="shared" si="3"/>
        <v>1.1095288008500648</v>
      </c>
      <c r="H7" s="12">
        <f t="shared" si="4"/>
        <v>1829.3101188718185</v>
      </c>
      <c r="I7" s="12">
        <f t="shared" si="5"/>
        <v>1825.4126298286012</v>
      </c>
      <c r="AB7" t="s">
        <v>21</v>
      </c>
      <c r="AC7" s="14">
        <v>1.83E-3</v>
      </c>
    </row>
    <row r="8" spans="2:29">
      <c r="B8" s="10">
        <v>3.08</v>
      </c>
      <c r="C8" s="10">
        <v>0.24399999999999999</v>
      </c>
      <c r="D8" s="11">
        <f t="shared" si="0"/>
        <v>12.622950819672132</v>
      </c>
      <c r="E8" s="11">
        <f t="shared" si="1"/>
        <v>0.75151999999999997</v>
      </c>
      <c r="F8" s="11">
        <f t="shared" si="2"/>
        <v>-0.12405945716082634</v>
      </c>
      <c r="G8" s="11">
        <f t="shared" si="3"/>
        <v>1.1011608901617149</v>
      </c>
      <c r="H8" s="12">
        <f t="shared" si="4"/>
        <v>1800.2922523109855</v>
      </c>
      <c r="I8" s="12">
        <f t="shared" si="5"/>
        <v>1791.1300732571715</v>
      </c>
    </row>
    <row r="9" spans="2:29">
      <c r="B9" s="10">
        <v>2.93</v>
      </c>
      <c r="C9" s="10">
        <v>0.23599999999999999</v>
      </c>
      <c r="D9" s="11">
        <f t="shared" si="0"/>
        <v>12.415254237288137</v>
      </c>
      <c r="E9" s="11">
        <f t="shared" si="1"/>
        <v>0.69147999999999998</v>
      </c>
      <c r="F9" s="11">
        <f t="shared" si="2"/>
        <v>-0.16022037667578398</v>
      </c>
      <c r="G9" s="11">
        <f t="shared" si="3"/>
        <v>1.0939556173840028</v>
      </c>
      <c r="H9" s="12">
        <f t="shared" si="4"/>
        <v>1775.6752156845937</v>
      </c>
      <c r="I9" s="12">
        <f t="shared" si="5"/>
        <v>1754.2314625628746</v>
      </c>
    </row>
    <row r="10" spans="2:29">
      <c r="B10" s="10">
        <v>2.79</v>
      </c>
      <c r="C10" s="10">
        <v>0.22900000000000001</v>
      </c>
      <c r="D10" s="11">
        <f t="shared" si="0"/>
        <v>12.183406113537117</v>
      </c>
      <c r="E10" s="11">
        <f t="shared" si="1"/>
        <v>0.63891000000000009</v>
      </c>
      <c r="F10" s="11">
        <f t="shared" si="2"/>
        <v>-0.19456031438651439</v>
      </c>
      <c r="G10" s="11">
        <f t="shared" si="3"/>
        <v>1.0857687209337095</v>
      </c>
      <c r="H10" s="12">
        <f t="shared" si="4"/>
        <v>1748.1127003589133</v>
      </c>
      <c r="I10" s="12">
        <f t="shared" si="5"/>
        <v>1719.8949111144948</v>
      </c>
    </row>
    <row r="11" spans="2:29">
      <c r="B11" s="10">
        <v>2.63</v>
      </c>
      <c r="C11" s="10">
        <v>0.221</v>
      </c>
      <c r="D11" s="11">
        <f t="shared" si="0"/>
        <v>11.900452488687781</v>
      </c>
      <c r="E11" s="11">
        <f t="shared" si="1"/>
        <v>0.58123000000000002</v>
      </c>
      <c r="F11" s="11">
        <f t="shared" si="2"/>
        <v>-0.23565197782513142</v>
      </c>
      <c r="G11" s="11">
        <f t="shared" si="3"/>
        <v>1.0755634748046472</v>
      </c>
      <c r="H11" s="12">
        <f t="shared" si="4"/>
        <v>1714.3533646191925</v>
      </c>
      <c r="I11" s="12">
        <f t="shared" si="5"/>
        <v>1679.6894545551793</v>
      </c>
    </row>
    <row r="12" spans="2:29">
      <c r="B12" s="10">
        <v>2.46</v>
      </c>
      <c r="C12" s="10">
        <v>0.21199999999999999</v>
      </c>
      <c r="D12" s="11">
        <f t="shared" si="0"/>
        <v>11.60377358490566</v>
      </c>
      <c r="E12" s="11">
        <f t="shared" si="1"/>
        <v>0.52151999999999998</v>
      </c>
      <c r="F12" s="11">
        <f t="shared" si="2"/>
        <v>-0.28272903196786947</v>
      </c>
      <c r="G12" s="11">
        <f t="shared" si="3"/>
        <v>1.0645992461746276</v>
      </c>
      <c r="H12" s="12">
        <f t="shared" si="4"/>
        <v>1678.8094268809832</v>
      </c>
      <c r="I12" s="12">
        <f t="shared" si="5"/>
        <v>1634.7815667019586</v>
      </c>
    </row>
    <row r="13" spans="2:29">
      <c r="B13" s="10">
        <v>2.2799999999999998</v>
      </c>
      <c r="C13" s="10">
        <v>0.20200000000000001</v>
      </c>
      <c r="D13" s="11">
        <f t="shared" si="0"/>
        <v>11.287128712871285</v>
      </c>
      <c r="E13" s="11">
        <f t="shared" si="1"/>
        <v>0.46055999999999997</v>
      </c>
      <c r="F13" s="11">
        <f t="shared" si="2"/>
        <v>-0.33671378355292247</v>
      </c>
      <c r="G13" s="11">
        <f t="shared" si="3"/>
        <v>1.0525834775538299</v>
      </c>
      <c r="H13" s="12">
        <f t="shared" si="4"/>
        <v>1640.702375868939</v>
      </c>
      <c r="I13" s="12">
        <f t="shared" si="5"/>
        <v>1584.7601580144751</v>
      </c>
    </row>
    <row r="14" spans="2:29">
      <c r="B14" s="10">
        <v>2.12</v>
      </c>
      <c r="C14" s="10">
        <v>0.193</v>
      </c>
      <c r="D14" s="11">
        <f t="shared" si="0"/>
        <v>10.984455958549223</v>
      </c>
      <c r="E14" s="11">
        <f t="shared" si="1"/>
        <v>0.40916000000000002</v>
      </c>
      <c r="F14" s="11">
        <f t="shared" si="2"/>
        <v>-0.38810683006347479</v>
      </c>
      <c r="G14" s="11">
        <f t="shared" si="3"/>
        <v>1.0407785519209776</v>
      </c>
      <c r="H14" s="12">
        <f t="shared" si="4"/>
        <v>1604.1064615030882</v>
      </c>
      <c r="I14" s="12">
        <f t="shared" si="5"/>
        <v>1538.5629944642783</v>
      </c>
    </row>
    <row r="15" spans="2:29">
      <c r="B15" s="10">
        <v>1.98</v>
      </c>
      <c r="C15" s="10">
        <v>0.184</v>
      </c>
      <c r="D15" s="11">
        <f t="shared" si="0"/>
        <v>10.760869565217391</v>
      </c>
      <c r="E15" s="11">
        <f t="shared" si="1"/>
        <v>0.36431999999999998</v>
      </c>
      <c r="F15" s="11">
        <f t="shared" si="2"/>
        <v>-0.43851698672893247</v>
      </c>
      <c r="G15" s="11">
        <f t="shared" si="3"/>
        <v>1.0318473672519946</v>
      </c>
      <c r="H15" s="12">
        <f t="shared" si="4"/>
        <v>1576.9626841719999</v>
      </c>
      <c r="I15" s="12">
        <f t="shared" si="5"/>
        <v>1494.5578961977287</v>
      </c>
    </row>
    <row r="16" spans="2:29">
      <c r="B16" s="10">
        <v>1.8</v>
      </c>
      <c r="C16" s="10">
        <v>0.17100000000000001</v>
      </c>
      <c r="D16" s="11">
        <f t="shared" si="0"/>
        <v>10.526315789473683</v>
      </c>
      <c r="E16" s="11">
        <f t="shared" si="1"/>
        <v>0.30780000000000002</v>
      </c>
      <c r="F16" s="11">
        <f t="shared" si="2"/>
        <v>-0.51173138450454003</v>
      </c>
      <c r="G16" s="11">
        <f t="shared" si="3"/>
        <v>1.0222763947111522</v>
      </c>
      <c r="H16" s="12">
        <f t="shared" si="4"/>
        <v>1548.3840924945339</v>
      </c>
      <c r="I16" s="12">
        <f t="shared" si="5"/>
        <v>1432.8777666275585</v>
      </c>
    </row>
    <row r="17" spans="2:27">
      <c r="B17" s="10">
        <v>1.62</v>
      </c>
      <c r="C17" s="10">
        <v>0.161</v>
      </c>
      <c r="D17" s="11">
        <f t="shared" si="0"/>
        <v>10.062111801242237</v>
      </c>
      <c r="E17" s="11">
        <f t="shared" si="1"/>
        <v>0.26082</v>
      </c>
      <c r="F17" s="11">
        <f t="shared" si="2"/>
        <v>-0.58365910942551935</v>
      </c>
      <c r="G17" s="11">
        <f t="shared" si="3"/>
        <v>1.0026891385107812</v>
      </c>
      <c r="H17" s="12">
        <f t="shared" si="4"/>
        <v>1491.5015756528605</v>
      </c>
      <c r="I17" s="12">
        <f t="shared" si="5"/>
        <v>1374.76102976532</v>
      </c>
    </row>
    <row r="18" spans="2:27">
      <c r="B18" s="10">
        <v>1.49</v>
      </c>
      <c r="C18" s="10">
        <v>0.153</v>
      </c>
      <c r="D18" s="11">
        <f t="shared" si="0"/>
        <v>9.7385620915032689</v>
      </c>
      <c r="E18" s="11">
        <f t="shared" si="1"/>
        <v>0.22797000000000001</v>
      </c>
      <c r="F18" s="11">
        <f t="shared" si="2"/>
        <v>-0.64212230077012711</v>
      </c>
      <c r="G18" s="11">
        <f t="shared" si="3"/>
        <v>0.98849483759467527</v>
      </c>
      <c r="H18" s="12">
        <f t="shared" si="4"/>
        <v>1451.5908221520558</v>
      </c>
      <c r="I18" s="12">
        <f t="shared" si="5"/>
        <v>1329.264525934356</v>
      </c>
    </row>
    <row r="19" spans="2:27">
      <c r="B19" s="10">
        <v>1.39</v>
      </c>
      <c r="C19" s="10">
        <v>0.14699999999999999</v>
      </c>
      <c r="D19" s="11">
        <f t="shared" si="0"/>
        <v>9.4557823129251695</v>
      </c>
      <c r="E19" s="11">
        <f t="shared" si="1"/>
        <v>0.20432999999999998</v>
      </c>
      <c r="F19" s="11">
        <f t="shared" si="2"/>
        <v>-0.68966786499772881</v>
      </c>
      <c r="G19" s="11">
        <f t="shared" si="3"/>
        <v>0.97569746550591896</v>
      </c>
      <c r="H19" s="12">
        <f t="shared" si="4"/>
        <v>1416.5241655032562</v>
      </c>
      <c r="I19" s="12">
        <f t="shared" si="5"/>
        <v>1293.3766729299382</v>
      </c>
      <c r="Z19" s="1" t="s">
        <v>9</v>
      </c>
    </row>
    <row r="20" spans="2:27">
      <c r="B20" s="10">
        <v>1.27</v>
      </c>
      <c r="C20" s="10">
        <v>0.14000000000000001</v>
      </c>
      <c r="D20" s="11">
        <f t="shared" si="0"/>
        <v>9.0714285714285712</v>
      </c>
      <c r="E20" s="11">
        <f t="shared" si="1"/>
        <v>0.17780000000000001</v>
      </c>
      <c r="F20" s="11">
        <f t="shared" si="2"/>
        <v>-0.75006824336580513</v>
      </c>
      <c r="G20" s="11">
        <f t="shared" si="3"/>
        <v>0.95767568527771885</v>
      </c>
      <c r="H20" s="12">
        <f t="shared" si="4"/>
        <v>1368.5735858656003</v>
      </c>
      <c r="I20" s="12">
        <f t="shared" si="5"/>
        <v>1249.1797322264952</v>
      </c>
      <c r="Z20" s="2" t="s">
        <v>10</v>
      </c>
      <c r="AA20" s="2" t="s">
        <v>11</v>
      </c>
    </row>
    <row r="21" spans="2:27">
      <c r="B21" s="10">
        <v>1.18</v>
      </c>
      <c r="C21" s="10">
        <v>0.13500000000000001</v>
      </c>
      <c r="D21" s="11">
        <f t="shared" si="0"/>
        <v>8.7407407407407405</v>
      </c>
      <c r="E21" s="11">
        <f t="shared" si="1"/>
        <v>0.1593</v>
      </c>
      <c r="F21" s="11">
        <f t="shared" si="2"/>
        <v>-0.79778422419886852</v>
      </c>
      <c r="G21" s="11">
        <f t="shared" si="3"/>
        <v>0.94154823881111926</v>
      </c>
      <c r="H21" s="12">
        <f t="shared" si="4"/>
        <v>1327.0411212967795</v>
      </c>
      <c r="I21" s="12">
        <f t="shared" si="5"/>
        <v>1215.3348009261551</v>
      </c>
      <c r="Z21" s="3">
        <v>0</v>
      </c>
      <c r="AA21" s="3">
        <f>(10^(4.51/(3.95-1)))*(Z21^(4.95/2.95))</f>
        <v>0</v>
      </c>
    </row>
    <row r="22" spans="2:27">
      <c r="B22" s="10">
        <v>1.0900000000000001</v>
      </c>
      <c r="C22" s="10">
        <v>0.13</v>
      </c>
      <c r="D22" s="11">
        <f t="shared" si="0"/>
        <v>8.384615384615385</v>
      </c>
      <c r="E22" s="11">
        <f t="shared" si="1"/>
        <v>0.14170000000000002</v>
      </c>
      <c r="F22" s="11">
        <f t="shared" si="2"/>
        <v>-0.84863014975253959</v>
      </c>
      <c r="G22" s="11">
        <f t="shared" si="3"/>
        <v>0.92348314563378686</v>
      </c>
      <c r="H22" s="12">
        <f t="shared" si="4"/>
        <v>1282.0135106643015</v>
      </c>
      <c r="I22" s="12">
        <f t="shared" si="5"/>
        <v>1180.2783819930667</v>
      </c>
      <c r="Z22" s="3">
        <f>Z21+0.005</f>
        <v>5.0000000000000001E-3</v>
      </c>
      <c r="AA22" s="3">
        <f t="shared" ref="AA22:AA81" si="6">(10^(4.51/(3.95-1)))*(Z22^(4.95/2.95))</f>
        <v>4.6533233048944083E-3</v>
      </c>
    </row>
    <row r="23" spans="2:27">
      <c r="B23" s="10">
        <v>1.01</v>
      </c>
      <c r="C23" s="10">
        <v>0.126</v>
      </c>
      <c r="D23" s="11">
        <f t="shared" si="0"/>
        <v>8.0158730158730158</v>
      </c>
      <c r="E23" s="11">
        <f t="shared" si="1"/>
        <v>0.12726000000000001</v>
      </c>
      <c r="F23" s="11">
        <f t="shared" si="2"/>
        <v>-0.89530808109979454</v>
      </c>
      <c r="G23" s="11">
        <f t="shared" si="3"/>
        <v>0.9039508286650797</v>
      </c>
      <c r="H23" s="12">
        <f t="shared" si="4"/>
        <v>1235.0462188437568</v>
      </c>
      <c r="I23" s="12">
        <f t="shared" si="5"/>
        <v>1148.9866159597345</v>
      </c>
      <c r="K23" t="s">
        <v>7</v>
      </c>
      <c r="L23" s="4">
        <f>4/1.205</f>
        <v>3.3195020746887964</v>
      </c>
      <c r="Z23" s="3">
        <f t="shared" ref="Z23:Z81" si="7">Z22+0.005</f>
        <v>0.01</v>
      </c>
      <c r="AA23" s="3">
        <f t="shared" si="6"/>
        <v>1.4889542576163829E-2</v>
      </c>
    </row>
    <row r="24" spans="2:27">
      <c r="B24" s="10">
        <v>0.92</v>
      </c>
      <c r="C24" s="10">
        <v>0.12</v>
      </c>
      <c r="D24" s="11">
        <f t="shared" si="0"/>
        <v>7.666666666666667</v>
      </c>
      <c r="E24" s="11">
        <f t="shared" si="1"/>
        <v>0.1104</v>
      </c>
      <c r="F24" s="11">
        <f t="shared" si="2"/>
        <v>-0.95703092660681988</v>
      </c>
      <c r="G24" s="11">
        <f t="shared" si="3"/>
        <v>0.88460658129793046</v>
      </c>
      <c r="H24" s="12">
        <f t="shared" si="4"/>
        <v>1190.2272608535452</v>
      </c>
      <c r="I24" s="12">
        <f t="shared" si="5"/>
        <v>1108.8792542345989</v>
      </c>
      <c r="K24" t="s">
        <v>8</v>
      </c>
      <c r="Z24" s="3">
        <f t="shared" si="7"/>
        <v>1.4999999999999999E-2</v>
      </c>
      <c r="AA24" s="3">
        <f t="shared" si="6"/>
        <v>2.9400622066512228E-2</v>
      </c>
    </row>
    <row r="25" spans="2:27">
      <c r="B25" s="10">
        <v>0.99</v>
      </c>
      <c r="C25" s="10">
        <v>0.124</v>
      </c>
      <c r="D25" s="11">
        <f t="shared" ref="D25:D30" si="8">B25/C25</f>
        <v>7.9838709677419351</v>
      </c>
      <c r="E25" s="11">
        <f t="shared" ref="E25:E30" si="9">B25*C25</f>
        <v>0.12275999999999999</v>
      </c>
      <c r="F25" s="11">
        <f t="shared" ref="F25:F30" si="10">LOG10(E25)</f>
        <v>-0.91094312024021507</v>
      </c>
      <c r="G25" s="11">
        <f t="shared" ref="G25:G30" si="11">LOG10(D25)</f>
        <v>0.90221350943531486</v>
      </c>
      <c r="H25" s="12">
        <f t="shared" si="4"/>
        <v>1230.9529450123944</v>
      </c>
      <c r="I25" s="12">
        <f t="shared" si="5"/>
        <v>1138.6918441202085</v>
      </c>
      <c r="Z25" s="3">
        <f t="shared" si="7"/>
        <v>0.02</v>
      </c>
      <c r="AA25" s="3">
        <f t="shared" si="6"/>
        <v>4.7643042101590212E-2</v>
      </c>
    </row>
    <row r="26" spans="2:27">
      <c r="B26" s="10">
        <v>1.19</v>
      </c>
      <c r="C26" s="10">
        <v>0.13700000000000001</v>
      </c>
      <c r="D26" s="11">
        <f t="shared" si="8"/>
        <v>8.6861313868613124</v>
      </c>
      <c r="E26" s="11">
        <f t="shared" si="9"/>
        <v>0.16303000000000001</v>
      </c>
      <c r="F26" s="11">
        <f t="shared" si="10"/>
        <v>-0.7877324714510624</v>
      </c>
      <c r="G26" s="11">
        <f t="shared" si="11"/>
        <v>0.93882639423612391</v>
      </c>
      <c r="H26" s="12">
        <f t="shared" si="4"/>
        <v>1320.1570170546229</v>
      </c>
      <c r="I26" s="12">
        <f t="shared" si="5"/>
        <v>1222.3874212392054</v>
      </c>
      <c r="K26" t="s">
        <v>12</v>
      </c>
      <c r="Z26" s="3">
        <f t="shared" si="7"/>
        <v>2.5000000000000001E-2</v>
      </c>
      <c r="AA26" s="3">
        <f t="shared" si="6"/>
        <v>6.9280529935001028E-2</v>
      </c>
    </row>
    <row r="27" spans="2:27">
      <c r="B27" s="10">
        <v>1.71</v>
      </c>
      <c r="C27" s="10">
        <v>0.16800000000000001</v>
      </c>
      <c r="D27" s="11">
        <f t="shared" si="8"/>
        <v>10.178571428571427</v>
      </c>
      <c r="E27" s="11">
        <f t="shared" si="9"/>
        <v>0.28728000000000004</v>
      </c>
      <c r="F27" s="11">
        <f t="shared" si="10"/>
        <v>-0.5416946078819832</v>
      </c>
      <c r="G27" s="11">
        <f t="shared" si="11"/>
        <v>1.007686828666291</v>
      </c>
      <c r="H27" s="12">
        <f t="shared" si="4"/>
        <v>1505.8134681829847</v>
      </c>
      <c r="I27" s="12">
        <f t="shared" si="5"/>
        <v>1408.3750998536916</v>
      </c>
      <c r="K27" t="s">
        <v>13</v>
      </c>
      <c r="Z27" s="3">
        <f t="shared" si="7"/>
        <v>3.0000000000000002E-2</v>
      </c>
      <c r="AA27" s="3">
        <f t="shared" si="6"/>
        <v>9.4075091142838421E-2</v>
      </c>
    </row>
    <row r="28" spans="2:27">
      <c r="B28" s="10">
        <v>2.08</v>
      </c>
      <c r="C28" s="10">
        <v>0.191</v>
      </c>
      <c r="D28" s="11">
        <f t="shared" si="8"/>
        <v>10.890052356020943</v>
      </c>
      <c r="E28" s="11">
        <f t="shared" si="9"/>
        <v>0.39728000000000002</v>
      </c>
      <c r="F28" s="11">
        <f t="shared" si="10"/>
        <v>-0.40090329778951089</v>
      </c>
      <c r="G28" s="11">
        <f t="shared" si="11"/>
        <v>1.0370299677150341</v>
      </c>
      <c r="H28" s="12">
        <f t="shared" si="4"/>
        <v>1592.6572757797826</v>
      </c>
      <c r="I28" s="12">
        <f t="shared" si="5"/>
        <v>1527.2712118398445</v>
      </c>
      <c r="K28" t="s">
        <v>14</v>
      </c>
      <c r="Z28" s="3">
        <f t="shared" si="7"/>
        <v>3.5000000000000003E-2</v>
      </c>
      <c r="AA28" s="3">
        <f t="shared" si="6"/>
        <v>0.12184538691247043</v>
      </c>
    </row>
    <row r="29" spans="2:27">
      <c r="B29" s="10">
        <v>2.52</v>
      </c>
      <c r="C29" s="10">
        <v>0.21299999999999999</v>
      </c>
      <c r="D29" s="11">
        <f t="shared" si="8"/>
        <v>11.830985915492958</v>
      </c>
      <c r="E29" s="11">
        <f t="shared" si="9"/>
        <v>0.53676000000000001</v>
      </c>
      <c r="F29" s="11">
        <f t="shared" si="10"/>
        <v>-0.27021985577971819</v>
      </c>
      <c r="G29" s="11">
        <f t="shared" si="11"/>
        <v>1.0730209373428063</v>
      </c>
      <c r="H29" s="12">
        <f t="shared" si="4"/>
        <v>1706.0444981638771</v>
      </c>
      <c r="I29" s="12">
        <f t="shared" si="5"/>
        <v>1646.5958865491514</v>
      </c>
      <c r="Z29" s="3">
        <f t="shared" si="7"/>
        <v>0.04</v>
      </c>
      <c r="AA29" s="3">
        <f t="shared" si="6"/>
        <v>0.15244655429023346</v>
      </c>
    </row>
    <row r="30" spans="2:27">
      <c r="B30" s="10">
        <v>3.61</v>
      </c>
      <c r="C30" s="10">
        <v>0.26100000000000001</v>
      </c>
      <c r="D30" s="11">
        <f t="shared" si="8"/>
        <v>13.831417624521071</v>
      </c>
      <c r="E30" s="11">
        <f t="shared" si="9"/>
        <v>0.94220999999999999</v>
      </c>
      <c r="F30" s="11">
        <f t="shared" si="10"/>
        <v>-2.585229075606112E-2</v>
      </c>
      <c r="G30" s="11">
        <f t="shared" si="11"/>
        <v>1.1408666945673769</v>
      </c>
      <c r="H30" s="12">
        <f t="shared" si="4"/>
        <v>1942.1997214387188</v>
      </c>
      <c r="I30" s="12">
        <f t="shared" si="5"/>
        <v>1895.304166801576</v>
      </c>
      <c r="Z30" s="3">
        <f t="shared" si="7"/>
        <v>4.4999999999999998E-2</v>
      </c>
      <c r="AA30" s="3">
        <f t="shared" si="6"/>
        <v>0.18575897724293219</v>
      </c>
    </row>
    <row r="31" spans="2:27">
      <c r="Z31" s="3">
        <f t="shared" si="7"/>
        <v>4.9999999999999996E-2</v>
      </c>
      <c r="AA31" s="3">
        <f t="shared" si="6"/>
        <v>0.2216814376687283</v>
      </c>
    </row>
    <row r="32" spans="2:27">
      <c r="Z32" s="3">
        <f t="shared" si="7"/>
        <v>5.4999999999999993E-2</v>
      </c>
      <c r="AA32" s="3">
        <f t="shared" si="6"/>
        <v>0.26012665232223675</v>
      </c>
    </row>
    <row r="33" spans="2:27">
      <c r="B33" s="1" t="s">
        <v>17</v>
      </c>
      <c r="C33" s="1"/>
      <c r="D33" s="5">
        <v>2.3E-5</v>
      </c>
      <c r="E33" t="s">
        <v>19</v>
      </c>
      <c r="Z33" s="3">
        <f t="shared" si="7"/>
        <v>5.9999999999999991E-2</v>
      </c>
      <c r="AA33" s="3">
        <f t="shared" si="6"/>
        <v>0.3010182149721855</v>
      </c>
    </row>
    <row r="34" spans="2:27">
      <c r="B34" s="1" t="s">
        <v>18</v>
      </c>
      <c r="C34" s="1"/>
      <c r="D34" s="5">
        <v>4.2000000000000003E-2</v>
      </c>
      <c r="Z34" s="3">
        <f t="shared" si="7"/>
        <v>6.4999999999999988E-2</v>
      </c>
      <c r="AA34" s="3">
        <f t="shared" si="6"/>
        <v>0.34428841711489283</v>
      </c>
    </row>
    <row r="35" spans="2:27">
      <c r="Z35" s="3">
        <f t="shared" si="7"/>
        <v>6.9999999999999993E-2</v>
      </c>
      <c r="AA35" s="3">
        <f t="shared" si="6"/>
        <v>0.38987664455512183</v>
      </c>
    </row>
    <row r="36" spans="2:27">
      <c r="D36" s="6">
        <f>(PI()*(D33^2)/(D34*0.00000000005968))^(1/1.205)</f>
        <v>219.5414597834596</v>
      </c>
      <c r="Z36" s="3">
        <f t="shared" si="7"/>
        <v>7.4999999999999997E-2</v>
      </c>
      <c r="AA36" s="3">
        <f t="shared" si="6"/>
        <v>0.43772816624287281</v>
      </c>
    </row>
    <row r="37" spans="2:27">
      <c r="Z37" s="3">
        <f t="shared" si="7"/>
        <v>0.08</v>
      </c>
      <c r="AA37" s="3">
        <f t="shared" si="6"/>
        <v>0.48779319896093193</v>
      </c>
    </row>
    <row r="38" spans="2:27">
      <c r="Z38" s="3">
        <f t="shared" si="7"/>
        <v>8.5000000000000006E-2</v>
      </c>
      <c r="AA38" s="3">
        <f t="shared" si="6"/>
        <v>0.54002617129831665</v>
      </c>
    </row>
    <row r="39" spans="2:27">
      <c r="Z39" s="3">
        <f t="shared" si="7"/>
        <v>9.0000000000000011E-2</v>
      </c>
      <c r="AA39" s="3">
        <f t="shared" si="6"/>
        <v>0.5943851349537923</v>
      </c>
    </row>
    <row r="40" spans="2:27">
      <c r="Z40" s="3">
        <f t="shared" si="7"/>
        <v>9.5000000000000015E-2</v>
      </c>
      <c r="AA40" s="3">
        <f t="shared" si="6"/>
        <v>0.65083128715552108</v>
      </c>
    </row>
    <row r="41" spans="2:27">
      <c r="Z41" s="3">
        <f t="shared" si="7"/>
        <v>0.10000000000000002</v>
      </c>
      <c r="AA41" s="3">
        <f t="shared" si="6"/>
        <v>0.70932857836075947</v>
      </c>
    </row>
    <row r="42" spans="2:27">
      <c r="B42" s="1" t="s">
        <v>25</v>
      </c>
      <c r="Z42" s="3">
        <f t="shared" si="7"/>
        <v>0.10500000000000002</v>
      </c>
      <c r="AA42" s="3">
        <f t="shared" si="6"/>
        <v>0.76984338642311301</v>
      </c>
    </row>
    <row r="43" spans="2:27">
      <c r="N43" s="1" t="s">
        <v>15</v>
      </c>
      <c r="Z43" s="3">
        <f t="shared" si="7"/>
        <v>0.11000000000000003</v>
      </c>
      <c r="AA43" s="3">
        <f t="shared" si="6"/>
        <v>0.83234424327943834</v>
      </c>
    </row>
    <row r="44" spans="2:27">
      <c r="B44" s="13">
        <f>((10^-4.5064)/$AB$4)*($D$36^-4)</f>
        <v>1.0415612852001524E-8</v>
      </c>
      <c r="N44" s="1" t="s">
        <v>16</v>
      </c>
      <c r="Z44" s="3">
        <f t="shared" si="7"/>
        <v>0.11500000000000003</v>
      </c>
      <c r="AA44" s="3">
        <f t="shared" si="6"/>
        <v>0.89680160364734041</v>
      </c>
    </row>
    <row r="45" spans="2:27">
      <c r="Z45" s="3">
        <f t="shared" si="7"/>
        <v>0.12000000000000004</v>
      </c>
      <c r="AA45" s="3">
        <f t="shared" si="6"/>
        <v>0.96318764770007792</v>
      </c>
    </row>
    <row r="46" spans="2:27">
      <c r="Z46" s="3">
        <f t="shared" si="7"/>
        <v>0.12500000000000003</v>
      </c>
      <c r="AA46" s="3">
        <f t="shared" si="6"/>
        <v>1.0314761114978015</v>
      </c>
    </row>
    <row r="47" spans="2:27">
      <c r="Z47" s="3">
        <f t="shared" si="7"/>
        <v>0.13000000000000003</v>
      </c>
      <c r="AA47" s="3">
        <f t="shared" si="6"/>
        <v>1.1016421403001091</v>
      </c>
    </row>
    <row r="48" spans="2:27">
      <c r="Z48" s="3">
        <f t="shared" si="7"/>
        <v>0.13500000000000004</v>
      </c>
      <c r="AA48" s="3">
        <f t="shared" si="6"/>
        <v>1.1736621608984106</v>
      </c>
    </row>
    <row r="49" spans="26:27">
      <c r="Z49" s="3">
        <f t="shared" si="7"/>
        <v>0.14000000000000004</v>
      </c>
      <c r="AA49" s="3">
        <f t="shared" si="6"/>
        <v>1.2475137698791618</v>
      </c>
    </row>
    <row r="50" spans="26:27">
      <c r="Z50" s="3">
        <f t="shared" si="7"/>
        <v>0.14500000000000005</v>
      </c>
      <c r="AA50" s="3">
        <f t="shared" si="6"/>
        <v>1.3231756353245387</v>
      </c>
    </row>
    <row r="51" spans="26:27">
      <c r="Z51" s="3">
        <f t="shared" si="7"/>
        <v>0.15000000000000005</v>
      </c>
      <c r="AA51" s="3">
        <f t="shared" si="6"/>
        <v>1.4006274099210207</v>
      </c>
    </row>
    <row r="52" spans="26:27">
      <c r="Z52" s="3">
        <f t="shared" si="7"/>
        <v>0.15500000000000005</v>
      </c>
      <c r="AA52" s="3">
        <f t="shared" si="6"/>
        <v>1.4798496538111667</v>
      </c>
    </row>
    <row r="53" spans="26:27">
      <c r="Z53" s="3">
        <f t="shared" si="7"/>
        <v>0.16000000000000006</v>
      </c>
      <c r="AA53" s="3">
        <f t="shared" si="6"/>
        <v>1.5608237658132738</v>
      </c>
    </row>
    <row r="54" spans="26:27">
      <c r="Z54" s="3">
        <f t="shared" si="7"/>
        <v>0.16500000000000006</v>
      </c>
      <c r="AA54" s="3">
        <f t="shared" si="6"/>
        <v>1.6435319218651765</v>
      </c>
    </row>
    <row r="55" spans="26:27">
      <c r="Z55" s="3">
        <f t="shared" si="7"/>
        <v>0.17000000000000007</v>
      </c>
      <c r="AA55" s="3">
        <f t="shared" si="6"/>
        <v>1.7279570197350587</v>
      </c>
    </row>
    <row r="56" spans="26:27">
      <c r="Z56" s="3">
        <f t="shared" si="7"/>
        <v>0.17500000000000007</v>
      </c>
      <c r="AA56" s="3">
        <f t="shared" si="6"/>
        <v>1.8140826291937078</v>
      </c>
    </row>
    <row r="57" spans="26:27">
      <c r="Z57" s="3">
        <f t="shared" si="7"/>
        <v>0.18000000000000008</v>
      </c>
      <c r="AA57" s="3">
        <f t="shared" si="6"/>
        <v>1.9018929469664694</v>
      </c>
    </row>
    <row r="58" spans="26:27">
      <c r="Z58" s="3">
        <f t="shared" si="7"/>
        <v>0.18500000000000008</v>
      </c>
      <c r="AA58" s="3">
        <f t="shared" si="6"/>
        <v>1.9913727558850389</v>
      </c>
    </row>
    <row r="59" spans="26:27">
      <c r="Z59" s="3">
        <f t="shared" si="7"/>
        <v>0.19000000000000009</v>
      </c>
      <c r="AA59" s="3">
        <f t="shared" si="6"/>
        <v>2.0825073877435081</v>
      </c>
    </row>
    <row r="60" spans="26:27">
      <c r="Z60" s="3">
        <f t="shared" si="7"/>
        <v>0.19500000000000009</v>
      </c>
      <c r="AA60" s="3">
        <f t="shared" si="6"/>
        <v>2.1752826894331587</v>
      </c>
    </row>
    <row r="61" spans="26:27">
      <c r="Z61" s="3">
        <f t="shared" si="7"/>
        <v>0.20000000000000009</v>
      </c>
      <c r="AA61" s="3">
        <f t="shared" si="6"/>
        <v>2.269684991989172</v>
      </c>
    </row>
    <row r="62" spans="26:27">
      <c r="Z62" s="3">
        <f t="shared" si="7"/>
        <v>0.2050000000000001</v>
      </c>
      <c r="AA62" s="3">
        <f t="shared" si="6"/>
        <v>2.3657010822316757</v>
      </c>
    </row>
    <row r="63" spans="26:27">
      <c r="Z63" s="3">
        <f t="shared" si="7"/>
        <v>0.2100000000000001</v>
      </c>
      <c r="AA63" s="3">
        <f t="shared" si="6"/>
        <v>2.4633181767251373</v>
      </c>
    </row>
    <row r="64" spans="26:27">
      <c r="Z64" s="3">
        <f t="shared" si="7"/>
        <v>0.21500000000000011</v>
      </c>
      <c r="AA64" s="3">
        <f t="shared" si="6"/>
        <v>2.5625238978154394</v>
      </c>
    </row>
    <row r="65" spans="26:27">
      <c r="Z65" s="3">
        <f t="shared" si="7"/>
        <v>0.22000000000000011</v>
      </c>
      <c r="AA65" s="3">
        <f t="shared" si="6"/>
        <v>2.6633062515339874</v>
      </c>
    </row>
    <row r="66" spans="26:27">
      <c r="Z66" s="3">
        <f t="shared" si="7"/>
        <v>0.22500000000000012</v>
      </c>
      <c r="AA66" s="3">
        <f t="shared" si="6"/>
        <v>2.7656536071839075</v>
      </c>
    </row>
    <row r="67" spans="26:27">
      <c r="Z67" s="3">
        <f t="shared" si="7"/>
        <v>0.23000000000000012</v>
      </c>
      <c r="AA67" s="3">
        <f t="shared" si="6"/>
        <v>2.8695546784454686</v>
      </c>
    </row>
    <row r="68" spans="26:27">
      <c r="Z68" s="3">
        <f t="shared" si="7"/>
        <v>0.23500000000000013</v>
      </c>
      <c r="AA68" s="3">
        <f t="shared" si="6"/>
        <v>2.9749985058568043</v>
      </c>
    </row>
    <row r="69" spans="26:27">
      <c r="Z69" s="3">
        <f t="shared" si="7"/>
        <v>0.24000000000000013</v>
      </c>
      <c r="AA69" s="3">
        <f t="shared" si="6"/>
        <v>3.0819744405425165</v>
      </c>
    </row>
    <row r="70" spans="26:27">
      <c r="Z70" s="3">
        <f t="shared" si="7"/>
        <v>0.24500000000000013</v>
      </c>
      <c r="AA70" s="3">
        <f t="shared" si="6"/>
        <v>3.1904721290769031</v>
      </c>
    </row>
    <row r="71" spans="26:27">
      <c r="Z71" s="3">
        <f t="shared" si="7"/>
        <v>0.25000000000000011</v>
      </c>
      <c r="AA71" s="3">
        <f t="shared" si="6"/>
        <v>3.3004814993809966</v>
      </c>
    </row>
    <row r="72" spans="26:27">
      <c r="Z72" s="3">
        <f t="shared" si="7"/>
        <v>0.25500000000000012</v>
      </c>
      <c r="AA72" s="3">
        <f t="shared" si="6"/>
        <v>3.4119927475633922</v>
      </c>
    </row>
    <row r="73" spans="26:27">
      <c r="Z73" s="3">
        <f t="shared" si="7"/>
        <v>0.26000000000000012</v>
      </c>
      <c r="AA73" s="3">
        <f t="shared" si="6"/>
        <v>3.5249963256243015</v>
      </c>
    </row>
    <row r="74" spans="26:27">
      <c r="Z74" s="3">
        <f t="shared" si="7"/>
        <v>0.26500000000000012</v>
      </c>
      <c r="AA74" s="3">
        <f t="shared" si="6"/>
        <v>3.6394829299506015</v>
      </c>
    </row>
    <row r="75" spans="26:27">
      <c r="Z75" s="3">
        <f t="shared" si="7"/>
        <v>0.27000000000000013</v>
      </c>
      <c r="AA75" s="3">
        <f t="shared" si="6"/>
        <v>3.755443490536893</v>
      </c>
    </row>
    <row r="76" spans="26:27">
      <c r="Z76" s="3">
        <f t="shared" si="7"/>
        <v>0.27500000000000013</v>
      </c>
      <c r="AA76" s="3">
        <f t="shared" si="6"/>
        <v>3.8728691608741133</v>
      </c>
    </row>
    <row r="77" spans="26:27">
      <c r="Z77" s="3">
        <f t="shared" si="7"/>
        <v>0.28000000000000014</v>
      </c>
      <c r="AA77" s="3">
        <f t="shared" si="6"/>
        <v>3.99175130845286</v>
      </c>
    </row>
    <row r="78" spans="26:27">
      <c r="Z78" s="3">
        <f t="shared" si="7"/>
        <v>0.28500000000000014</v>
      </c>
      <c r="AA78" s="3">
        <f t="shared" si="6"/>
        <v>4.1120815058336886</v>
      </c>
    </row>
    <row r="79" spans="26:27">
      <c r="Z79" s="3">
        <f t="shared" si="7"/>
        <v>0.29000000000000015</v>
      </c>
      <c r="AA79" s="3">
        <f t="shared" si="6"/>
        <v>4.2338515222411388</v>
      </c>
    </row>
    <row r="80" spans="26:27">
      <c r="Z80" s="3">
        <f t="shared" si="7"/>
        <v>0.29500000000000015</v>
      </c>
      <c r="AA80" s="3">
        <f t="shared" si="6"/>
        <v>4.3570533156421769</v>
      </c>
    </row>
    <row r="81" spans="26:27">
      <c r="Z81" s="3">
        <f t="shared" si="7"/>
        <v>0.30000000000000016</v>
      </c>
      <c r="AA81" s="3">
        <f t="shared" si="6"/>
        <v>4.4816790252733885</v>
      </c>
    </row>
  </sheetData>
  <pageMargins left="0.70866141732283472" right="0.70866141732283472" top="0.74803149606299213" bottom="0.74803149606299213" header="0.31496062992125984" footer="0.31496062992125984"/>
  <pageSetup paperSize="9" scale="48" fitToHeight="3" orientation="landscape" r:id="rId1"/>
  <drawing r:id="rId2"/>
  <legacyDrawing r:id="rId3"/>
  <oleObjects>
    <oleObject progId="Equation.DSMT4" shapeId="1025" r:id="rId4"/>
    <oleObject progId="Equation.DSMT4" shapeId="1026" r:id="rId5"/>
    <oleObject progId="Equation.DSMT4" shapeId="1027" r:id="rId6"/>
    <oleObject progId="Equation.DSMT4" shapeId="1029" r:id="rId7"/>
    <oleObject progId="Equation.DSMT4" shapeId="1030" r:id="rId8"/>
    <oleObject progId="Equation.DSMT4" shapeId="1031" r:id="rId9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2021-07-01T07:56:19Z</dcterms:modified>
</cp:coreProperties>
</file>