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 activeTab="1"/>
  </bookViews>
  <sheets>
    <sheet name="Calibration" sheetId="1" r:id="rId1"/>
    <sheet name="Potential divider" sheetId="2" r:id="rId2"/>
  </sheets>
  <definedNames>
    <definedName name="_xlnm._FilterDatabase" localSheetId="0" hidden="1">Calibration!$B$6:$G$6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D7" i="2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27"/>
  <c r="E27" s="1"/>
  <c r="D28"/>
  <c r="E28" s="1"/>
  <c r="D29"/>
  <c r="E29" s="1"/>
  <c r="D6"/>
  <c r="E6" s="1"/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7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8"/>
  <c r="E18" s="1"/>
  <c r="D17"/>
  <c r="E17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30"/>
  <c r="E30" s="1"/>
  <c r="D29"/>
  <c r="E29" s="1"/>
  <c r="D28"/>
  <c r="E28" s="1"/>
  <c r="D27"/>
  <c r="E27" s="1"/>
  <c r="D7"/>
  <c r="E7" s="1"/>
</calcChain>
</file>

<file path=xl/sharedStrings.xml><?xml version="1.0" encoding="utf-8"?>
<sst xmlns="http://schemas.openxmlformats.org/spreadsheetml/2006/main" count="23" uniqueCount="20">
  <si>
    <t>Thermistor calibration</t>
  </si>
  <si>
    <t>Dr Andrew French &amp; 4P1. Winchester College. Monday 31st October 2016.</t>
  </si>
  <si>
    <t>T /deg C</t>
  </si>
  <si>
    <t>R / kohms</t>
  </si>
  <si>
    <t>R /ohms</t>
  </si>
  <si>
    <t>ln( R )</t>
  </si>
  <si>
    <t>R model</t>
  </si>
  <si>
    <t>ln(T)</t>
  </si>
  <si>
    <t>So more like an exponential than a power law</t>
  </si>
  <si>
    <t>Exponential</t>
  </si>
  <si>
    <t>Direct measurements</t>
  </si>
  <si>
    <t>Resistance of thermister via a multimeter with the Ohm</t>
  </si>
  <si>
    <t>setting.</t>
  </si>
  <si>
    <t>Temperature via a digital temperature probe.</t>
  </si>
  <si>
    <t>Thermistor in Potential divider circuit</t>
  </si>
  <si>
    <t>R1 / ohms</t>
  </si>
  <si>
    <t>Predictions for potential divider</t>
  </si>
  <si>
    <t>I /mA</t>
  </si>
  <si>
    <t>V /volts</t>
  </si>
  <si>
    <t>V0 /volts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</si>
</sst>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5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6" fillId="2" borderId="1" xfId="0" applyFont="1" applyFill="1" applyBorder="1" applyAlignment="1">
      <alignment horizontal="left"/>
    </xf>
    <xf numFmtId="164" fontId="6" fillId="3" borderId="1" xfId="0" applyNumberFormat="1" applyFont="1" applyFill="1" applyBorder="1" applyAlignment="1">
      <alignment horizontal="left"/>
    </xf>
    <xf numFmtId="0" fontId="7" fillId="0" borderId="0" xfId="0" applyFont="1"/>
    <xf numFmtId="0" fontId="5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Thermistor Temperature vs Resistance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Thermistor Temperature vs Resistance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Calibration!$D$7:$D$30</c:f>
              <c:numCache>
                <c:formatCode>General</c:formatCode>
                <c:ptCount val="24"/>
                <c:pt idx="0">
                  <c:v>126</c:v>
                </c:pt>
                <c:pt idx="1">
                  <c:v>130</c:v>
                </c:pt>
                <c:pt idx="2">
                  <c:v>138</c:v>
                </c:pt>
                <c:pt idx="3">
                  <c:v>151</c:v>
                </c:pt>
                <c:pt idx="4">
                  <c:v>172</c:v>
                </c:pt>
                <c:pt idx="5">
                  <c:v>192</c:v>
                </c:pt>
                <c:pt idx="6">
                  <c:v>216</c:v>
                </c:pt>
                <c:pt idx="7">
                  <c:v>261</c:v>
                </c:pt>
                <c:pt idx="8">
                  <c:v>286</c:v>
                </c:pt>
                <c:pt idx="9">
                  <c:v>345</c:v>
                </c:pt>
                <c:pt idx="10">
                  <c:v>431</c:v>
                </c:pt>
                <c:pt idx="11">
                  <c:v>424</c:v>
                </c:pt>
                <c:pt idx="12">
                  <c:v>434</c:v>
                </c:pt>
                <c:pt idx="13">
                  <c:v>467</c:v>
                </c:pt>
                <c:pt idx="14">
                  <c:v>507</c:v>
                </c:pt>
                <c:pt idx="15">
                  <c:v>532</c:v>
                </c:pt>
                <c:pt idx="16">
                  <c:v>570</c:v>
                </c:pt>
                <c:pt idx="17">
                  <c:v>638</c:v>
                </c:pt>
                <c:pt idx="18">
                  <c:v>641</c:v>
                </c:pt>
                <c:pt idx="19">
                  <c:v>698</c:v>
                </c:pt>
                <c:pt idx="20">
                  <c:v>822</c:v>
                </c:pt>
                <c:pt idx="21">
                  <c:v>958</c:v>
                </c:pt>
                <c:pt idx="22">
                  <c:v>1149</c:v>
                </c:pt>
                <c:pt idx="23">
                  <c:v>1389</c:v>
                </c:pt>
              </c:numCache>
            </c:numRef>
          </c:xVal>
          <c:yVal>
            <c:numRef>
              <c:f>Calibration!$B$7:$B$30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DB0-4FE2-B7B7-2A5DB7888828}"/>
            </c:ext>
          </c:extLst>
        </c:ser>
        <c:ser>
          <c:idx val="1"/>
          <c:order val="1"/>
          <c:tx>
            <c:v>Exponential 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Calibration!$G$7:$G$30</c:f>
              <c:numCache>
                <c:formatCode>General</c:formatCode>
                <c:ptCount val="24"/>
                <c:pt idx="0">
                  <c:v>103.25482892532116</c:v>
                </c:pt>
                <c:pt idx="1">
                  <c:v>118.2380541166968</c:v>
                </c:pt>
                <c:pt idx="2">
                  <c:v>135.3954830665991</c:v>
                </c:pt>
                <c:pt idx="3">
                  <c:v>155.04261273400829</c:v>
                </c:pt>
                <c:pt idx="4">
                  <c:v>177.54072158790999</c:v>
                </c:pt>
                <c:pt idx="5">
                  <c:v>203.30351292539714</c:v>
                </c:pt>
                <c:pt idx="6">
                  <c:v>232.80472219631741</c:v>
                </c:pt>
                <c:pt idx="7">
                  <c:v>279.15578634917978</c:v>
                </c:pt>
                <c:pt idx="8">
                  <c:v>310.27530996004435</c:v>
                </c:pt>
                <c:pt idx="9">
                  <c:v>364.07139918184276</c:v>
                </c:pt>
                <c:pt idx="10">
                  <c:v>435.37598887438367</c:v>
                </c:pt>
                <c:pt idx="11">
                  <c:v>440.12113683067457</c:v>
                </c:pt>
                <c:pt idx="12">
                  <c:v>443.7139064925608</c:v>
                </c:pt>
                <c:pt idx="13">
                  <c:v>472.25070536180738</c:v>
                </c:pt>
                <c:pt idx="14">
                  <c:v>513.63864863390495</c:v>
                </c:pt>
                <c:pt idx="15">
                  <c:v>554.13037888134261</c:v>
                </c:pt>
                <c:pt idx="16">
                  <c:v>596.19631475373433</c:v>
                </c:pt>
                <c:pt idx="17">
                  <c:v>646.69191083432941</c:v>
                </c:pt>
                <c:pt idx="18">
                  <c:v>655.51422240422892</c:v>
                </c:pt>
                <c:pt idx="19">
                  <c:v>711.03382321437789</c:v>
                </c:pt>
                <c:pt idx="20">
                  <c:v>829.8043913972225</c:v>
                </c:pt>
                <c:pt idx="21">
                  <c:v>914.84074413375788</c:v>
                </c:pt>
                <c:pt idx="22">
                  <c:v>1036.297972802108</c:v>
                </c:pt>
                <c:pt idx="23">
                  <c:v>1183.4628044174076</c:v>
                </c:pt>
              </c:numCache>
            </c:numRef>
          </c:xVal>
          <c:yVal>
            <c:numRef>
              <c:f>Calibration!$B$7:$B$30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DB0-4FE2-B7B7-2A5DB7888828}"/>
            </c:ext>
          </c:extLst>
        </c:ser>
        <c:axId val="68740224"/>
        <c:axId val="68742528"/>
      </c:scatterChart>
      <c:valAx>
        <c:axId val="687402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Resistance</a:t>
                </a:r>
                <a:r>
                  <a:rPr lang="en-GB" b="1" baseline="0"/>
                  <a:t> /ohms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42528"/>
        <c:crosses val="autoZero"/>
        <c:crossBetween val="midCat"/>
      </c:valAx>
      <c:valAx>
        <c:axId val="68742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 Temperature</a:t>
                </a:r>
                <a:r>
                  <a:rPr lang="en-GB" b="1" baseline="0"/>
                  <a:t> /deg Celsius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40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Thermistor Temperature vs Resistance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Thermistor Temperature vs Resistance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7985328670230198E-2"/>
                  <c:y val="8.555598932081888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-0.0271x + 7.0762
R² = 0.9897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Calibration!$B$7:$B$30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xVal>
          <c:yVal>
            <c:numRef>
              <c:f>Calibration!$E$7:$E$30</c:f>
              <c:numCache>
                <c:formatCode>General</c:formatCode>
                <c:ptCount val="24"/>
                <c:pt idx="0">
                  <c:v>4.836281906951478</c:v>
                </c:pt>
                <c:pt idx="1">
                  <c:v>4.8675344504555822</c:v>
                </c:pt>
                <c:pt idx="2">
                  <c:v>4.9272536851572051</c:v>
                </c:pt>
                <c:pt idx="3">
                  <c:v>5.0172798368149243</c:v>
                </c:pt>
                <c:pt idx="4">
                  <c:v>5.1474944768134527</c:v>
                </c:pt>
                <c:pt idx="5">
                  <c:v>5.2574953720277815</c:v>
                </c:pt>
                <c:pt idx="6">
                  <c:v>5.3752784076841653</c:v>
                </c:pt>
                <c:pt idx="7">
                  <c:v>5.5645204073226937</c:v>
                </c:pt>
                <c:pt idx="8">
                  <c:v>5.6559918108198524</c:v>
                </c:pt>
                <c:pt idx="9">
                  <c:v>5.8435444170313602</c:v>
                </c:pt>
                <c:pt idx="10">
                  <c:v>6.0661080901037474</c:v>
                </c:pt>
                <c:pt idx="11">
                  <c:v>6.0497334552319577</c:v>
                </c:pt>
                <c:pt idx="12">
                  <c:v>6.0730445341004051</c:v>
                </c:pt>
                <c:pt idx="13">
                  <c:v>6.1463292576688975</c:v>
                </c:pt>
                <c:pt idx="14">
                  <c:v>6.2285110035911835</c:v>
                </c:pt>
                <c:pt idx="15">
                  <c:v>6.2766434893416445</c:v>
                </c:pt>
                <c:pt idx="16">
                  <c:v>6.3456363608285962</c:v>
                </c:pt>
                <c:pt idx="17">
                  <c:v>6.4583382833447898</c:v>
                </c:pt>
                <c:pt idx="18">
                  <c:v>6.4630294569206699</c:v>
                </c:pt>
                <c:pt idx="19">
                  <c:v>6.5482191027623724</c:v>
                </c:pt>
                <c:pt idx="20">
                  <c:v>6.7117403950561796</c:v>
                </c:pt>
                <c:pt idx="21">
                  <c:v>6.8648477779708603</c:v>
                </c:pt>
                <c:pt idx="22">
                  <c:v>7.0466472778487557</c:v>
                </c:pt>
                <c:pt idx="23">
                  <c:v>7.2363393427543441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F47-4F54-9F13-0D629E53AA12}"/>
            </c:ext>
          </c:extLst>
        </c:ser>
        <c:axId val="71553024"/>
        <c:axId val="71554944"/>
      </c:scatterChart>
      <c:valAx>
        <c:axId val="715530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Temperature</a:t>
                </a:r>
                <a:r>
                  <a:rPr lang="en-GB" b="1" baseline="0"/>
                  <a:t> /degC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54944"/>
        <c:crosses val="autoZero"/>
        <c:crossBetween val="midCat"/>
      </c:valAx>
      <c:valAx>
        <c:axId val="71554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 baseline="0"/>
                  <a:t> ln (R)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5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Thermistor Temperature vs Resistance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Thermistor Temperature vs Resistance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Calibration!$F$7:$F$29</c:f>
              <c:numCache>
                <c:formatCode>General</c:formatCode>
                <c:ptCount val="23"/>
                <c:pt idx="0">
                  <c:v>4.499809670330265</c:v>
                </c:pt>
                <c:pt idx="1">
                  <c:v>4.4426512564903167</c:v>
                </c:pt>
                <c:pt idx="2">
                  <c:v>4.3820266346738812</c:v>
                </c:pt>
                <c:pt idx="3">
                  <c:v>4.3174881135363101</c:v>
                </c:pt>
                <c:pt idx="4">
                  <c:v>4.2484952420493594</c:v>
                </c:pt>
                <c:pt idx="5">
                  <c:v>4.1743872698956368</c:v>
                </c:pt>
                <c:pt idx="6">
                  <c:v>4.0943445622221004</c:v>
                </c:pt>
                <c:pt idx="7">
                  <c:v>3.9759363311717988</c:v>
                </c:pt>
                <c:pt idx="8">
                  <c:v>3.8999504241938769</c:v>
                </c:pt>
                <c:pt idx="9">
                  <c:v>3.7727609380946383</c:v>
                </c:pt>
                <c:pt idx="10">
                  <c:v>3.6082115510464816</c:v>
                </c:pt>
                <c:pt idx="11">
                  <c:v>3.597312260588446</c:v>
                </c:pt>
                <c:pt idx="12">
                  <c:v>3.5890591188317256</c:v>
                </c:pt>
                <c:pt idx="13">
                  <c:v>3.5234150143864045</c:v>
                </c:pt>
                <c:pt idx="14">
                  <c:v>3.427514689979529</c:v>
                </c:pt>
                <c:pt idx="15">
                  <c:v>3.3322045101752038</c:v>
                </c:pt>
                <c:pt idx="16">
                  <c:v>3.2308043957334744</c:v>
                </c:pt>
                <c:pt idx="17">
                  <c:v>3.1045866784660729</c:v>
                </c:pt>
                <c:pt idx="18">
                  <c:v>3.0819099697950434</c:v>
                </c:pt>
                <c:pt idx="19">
                  <c:v>2.9338568698359038</c:v>
                </c:pt>
                <c:pt idx="20">
                  <c:v>2.5726122302071057</c:v>
                </c:pt>
                <c:pt idx="21">
                  <c:v>2.2512917986064953</c:v>
                </c:pt>
                <c:pt idx="22">
                  <c:v>1.589235205116581</c:v>
                </c:pt>
              </c:numCache>
            </c:numRef>
          </c:xVal>
          <c:yVal>
            <c:numRef>
              <c:f>Calibration!$E$7:$E$29</c:f>
              <c:numCache>
                <c:formatCode>General</c:formatCode>
                <c:ptCount val="23"/>
                <c:pt idx="0">
                  <c:v>4.836281906951478</c:v>
                </c:pt>
                <c:pt idx="1">
                  <c:v>4.8675344504555822</c:v>
                </c:pt>
                <c:pt idx="2">
                  <c:v>4.9272536851572051</c:v>
                </c:pt>
                <c:pt idx="3">
                  <c:v>5.0172798368149243</c:v>
                </c:pt>
                <c:pt idx="4">
                  <c:v>5.1474944768134527</c:v>
                </c:pt>
                <c:pt idx="5">
                  <c:v>5.2574953720277815</c:v>
                </c:pt>
                <c:pt idx="6">
                  <c:v>5.3752784076841653</c:v>
                </c:pt>
                <c:pt idx="7">
                  <c:v>5.5645204073226937</c:v>
                </c:pt>
                <c:pt idx="8">
                  <c:v>5.6559918108198524</c:v>
                </c:pt>
                <c:pt idx="9">
                  <c:v>5.8435444170313602</c:v>
                </c:pt>
                <c:pt idx="10">
                  <c:v>6.0661080901037474</c:v>
                </c:pt>
                <c:pt idx="11">
                  <c:v>6.0497334552319577</c:v>
                </c:pt>
                <c:pt idx="12">
                  <c:v>6.0730445341004051</c:v>
                </c:pt>
                <c:pt idx="13">
                  <c:v>6.1463292576688975</c:v>
                </c:pt>
                <c:pt idx="14">
                  <c:v>6.2285110035911835</c:v>
                </c:pt>
                <c:pt idx="15">
                  <c:v>6.2766434893416445</c:v>
                </c:pt>
                <c:pt idx="16">
                  <c:v>6.3456363608285962</c:v>
                </c:pt>
                <c:pt idx="17">
                  <c:v>6.4583382833447898</c:v>
                </c:pt>
                <c:pt idx="18">
                  <c:v>6.4630294569206699</c:v>
                </c:pt>
                <c:pt idx="19">
                  <c:v>6.5482191027623724</c:v>
                </c:pt>
                <c:pt idx="20">
                  <c:v>6.7117403950561796</c:v>
                </c:pt>
                <c:pt idx="21">
                  <c:v>6.8648477779708603</c:v>
                </c:pt>
                <c:pt idx="22">
                  <c:v>7.0466472778487557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4E5-4392-A19A-5F7EED7990EC}"/>
            </c:ext>
          </c:extLst>
        </c:ser>
        <c:axId val="72762880"/>
        <c:axId val="72781824"/>
      </c:scatterChart>
      <c:valAx>
        <c:axId val="72762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ln( Temperature</a:t>
                </a:r>
                <a:r>
                  <a:rPr lang="en-GB" b="1" baseline="0"/>
                  <a:t> /degC )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81824"/>
        <c:crosses val="autoZero"/>
        <c:crossBetween val="midCat"/>
      </c:valAx>
      <c:valAx>
        <c:axId val="72781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 baseline="0"/>
                  <a:t> ln (R)</a:t>
                </a:r>
                <a:endParaRPr lang="en-GB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6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Thermistor Temperature vs Resistance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Thermistor Temperature vs Resistance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Calibration!$D$7:$D$30</c:f>
              <c:numCache>
                <c:formatCode>General</c:formatCode>
                <c:ptCount val="24"/>
                <c:pt idx="0">
                  <c:v>126</c:v>
                </c:pt>
                <c:pt idx="1">
                  <c:v>130</c:v>
                </c:pt>
                <c:pt idx="2">
                  <c:v>138</c:v>
                </c:pt>
                <c:pt idx="3">
                  <c:v>151</c:v>
                </c:pt>
                <c:pt idx="4">
                  <c:v>172</c:v>
                </c:pt>
                <c:pt idx="5">
                  <c:v>192</c:v>
                </c:pt>
                <c:pt idx="6">
                  <c:v>216</c:v>
                </c:pt>
                <c:pt idx="7">
                  <c:v>261</c:v>
                </c:pt>
                <c:pt idx="8">
                  <c:v>286</c:v>
                </c:pt>
                <c:pt idx="9">
                  <c:v>345</c:v>
                </c:pt>
                <c:pt idx="10">
                  <c:v>431</c:v>
                </c:pt>
                <c:pt idx="11">
                  <c:v>424</c:v>
                </c:pt>
                <c:pt idx="12">
                  <c:v>434</c:v>
                </c:pt>
                <c:pt idx="13">
                  <c:v>467</c:v>
                </c:pt>
                <c:pt idx="14">
                  <c:v>507</c:v>
                </c:pt>
                <c:pt idx="15">
                  <c:v>532</c:v>
                </c:pt>
                <c:pt idx="16">
                  <c:v>570</c:v>
                </c:pt>
                <c:pt idx="17">
                  <c:v>638</c:v>
                </c:pt>
                <c:pt idx="18">
                  <c:v>641</c:v>
                </c:pt>
                <c:pt idx="19">
                  <c:v>698</c:v>
                </c:pt>
                <c:pt idx="20">
                  <c:v>822</c:v>
                </c:pt>
                <c:pt idx="21">
                  <c:v>958</c:v>
                </c:pt>
                <c:pt idx="22">
                  <c:v>1149</c:v>
                </c:pt>
                <c:pt idx="23">
                  <c:v>1389</c:v>
                </c:pt>
              </c:numCache>
            </c:numRef>
          </c:xVal>
          <c:yVal>
            <c:numRef>
              <c:f>Calibration!$B$7:$B$30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DB0-4FE2-B7B7-2A5DB7888828}"/>
            </c:ext>
          </c:extLst>
        </c:ser>
        <c:axId val="72805760"/>
        <c:axId val="73021312"/>
      </c:scatterChart>
      <c:valAx>
        <c:axId val="72805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/>
                  <a:t>Resistance</a:t>
                </a:r>
                <a:r>
                  <a:rPr lang="en-GB" sz="1100" b="1" baseline="0"/>
                  <a:t> /ohms</a:t>
                </a:r>
                <a:endParaRPr lang="en-GB" sz="1100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21312"/>
        <c:crosses val="autoZero"/>
        <c:crossBetween val="midCat"/>
      </c:valAx>
      <c:valAx>
        <c:axId val="730213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/>
                  <a:t> Temperature</a:t>
                </a:r>
                <a:r>
                  <a:rPr lang="en-GB" sz="1100" b="1" baseline="0"/>
                  <a:t> /degrees Celsius</a:t>
                </a:r>
                <a:endParaRPr lang="en-GB" sz="1100" b="1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0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Thermistor potential divider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Thermistor potential divider</c:v>
          </c:tx>
          <c:spPr>
            <a:ln w="19050">
              <a:solidFill>
                <a:schemeClr val="accent1"/>
              </a:solidFill>
            </a:ln>
          </c:spPr>
          <c:marker>
            <c:symbol val="plus"/>
            <c:size val="12"/>
          </c:marker>
          <c:xVal>
            <c:numRef>
              <c:f>'Potential divider'!$D$6:$D$29</c:f>
              <c:numCache>
                <c:formatCode>0.000</c:formatCode>
                <c:ptCount val="24"/>
                <c:pt idx="0">
                  <c:v>0.26470588235294118</c:v>
                </c:pt>
                <c:pt idx="1">
                  <c:v>0.27083333333333331</c:v>
                </c:pt>
                <c:pt idx="2">
                  <c:v>0.28278688524590162</c:v>
                </c:pt>
                <c:pt idx="3">
                  <c:v>0.30139720558882238</c:v>
                </c:pt>
                <c:pt idx="4">
                  <c:v>0.32950191570881227</c:v>
                </c:pt>
                <c:pt idx="5">
                  <c:v>0.35424354243542433</c:v>
                </c:pt>
                <c:pt idx="6">
                  <c:v>0.38162544169611307</c:v>
                </c:pt>
                <c:pt idx="7">
                  <c:v>0.42716857610474634</c:v>
                </c:pt>
                <c:pt idx="8">
                  <c:v>0.44968553459119498</c:v>
                </c:pt>
                <c:pt idx="9">
                  <c:v>0.49640287769784175</c:v>
                </c:pt>
                <c:pt idx="10">
                  <c:v>0.55185659411011523</c:v>
                </c:pt>
                <c:pt idx="11">
                  <c:v>0.54780361757105944</c:v>
                </c:pt>
                <c:pt idx="12">
                  <c:v>0.5535714285714286</c:v>
                </c:pt>
                <c:pt idx="13">
                  <c:v>0.57160342717258261</c:v>
                </c:pt>
                <c:pt idx="14">
                  <c:v>0.59159859976662776</c:v>
                </c:pt>
                <c:pt idx="15">
                  <c:v>0.60317460317460314</c:v>
                </c:pt>
                <c:pt idx="16">
                  <c:v>0.61956521739130432</c:v>
                </c:pt>
                <c:pt idx="17">
                  <c:v>0.64574898785425106</c:v>
                </c:pt>
                <c:pt idx="18">
                  <c:v>0.64682139253279514</c:v>
                </c:pt>
                <c:pt idx="19">
                  <c:v>0.66603053435114501</c:v>
                </c:pt>
                <c:pt idx="20">
                  <c:v>0.70136518771331058</c:v>
                </c:pt>
                <c:pt idx="21">
                  <c:v>0.73241590214067276</c:v>
                </c:pt>
                <c:pt idx="22">
                  <c:v>0.76651100733822553</c:v>
                </c:pt>
                <c:pt idx="23">
                  <c:v>0.79873490511788381</c:v>
                </c:pt>
              </c:numCache>
            </c:numRef>
          </c:xVal>
          <c:yVal>
            <c:numRef>
              <c:f>'Potential divider'!$B$6:$B$29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yVal>
        </c:ser>
        <c:axId val="72964352"/>
        <c:axId val="72987008"/>
      </c:scatterChart>
      <c:valAx>
        <c:axId val="72964352"/>
        <c:scaling>
          <c:orientation val="minMax"/>
          <c:max val="2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/>
                  <a:t>Voltage</a:t>
                </a:r>
                <a:r>
                  <a:rPr lang="en-GB" sz="1200" baseline="0"/>
                  <a:t> V /volts</a:t>
                </a:r>
                <a:endParaRPr lang="en-GB" sz="1200"/>
              </a:p>
            </c:rich>
          </c:tx>
          <c:layout/>
        </c:title>
        <c:numFmt formatCode="0.0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2987008"/>
        <c:crosses val="autoZero"/>
        <c:crossBetween val="midCat"/>
      </c:valAx>
      <c:valAx>
        <c:axId val="72987008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Temperature</a:t>
                </a:r>
                <a:r>
                  <a:rPr lang="en-GB" sz="1200" baseline="0"/>
                  <a:t> T /degrees Celcius</a:t>
                </a:r>
                <a:endParaRPr lang="en-GB" sz="12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296435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Thermistor Temperature vs Resistance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Thermistor Temperature vs Resistance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Calibration!$D$7:$D$30</c:f>
              <c:numCache>
                <c:formatCode>General</c:formatCode>
                <c:ptCount val="24"/>
                <c:pt idx="0">
                  <c:v>126</c:v>
                </c:pt>
                <c:pt idx="1">
                  <c:v>130</c:v>
                </c:pt>
                <c:pt idx="2">
                  <c:v>138</c:v>
                </c:pt>
                <c:pt idx="3">
                  <c:v>151</c:v>
                </c:pt>
                <c:pt idx="4">
                  <c:v>172</c:v>
                </c:pt>
                <c:pt idx="5">
                  <c:v>192</c:v>
                </c:pt>
                <c:pt idx="6">
                  <c:v>216</c:v>
                </c:pt>
                <c:pt idx="7">
                  <c:v>261</c:v>
                </c:pt>
                <c:pt idx="8">
                  <c:v>286</c:v>
                </c:pt>
                <c:pt idx="9">
                  <c:v>345</c:v>
                </c:pt>
                <c:pt idx="10">
                  <c:v>431</c:v>
                </c:pt>
                <c:pt idx="11">
                  <c:v>424</c:v>
                </c:pt>
                <c:pt idx="12">
                  <c:v>434</c:v>
                </c:pt>
                <c:pt idx="13">
                  <c:v>467</c:v>
                </c:pt>
                <c:pt idx="14">
                  <c:v>507</c:v>
                </c:pt>
                <c:pt idx="15">
                  <c:v>532</c:v>
                </c:pt>
                <c:pt idx="16">
                  <c:v>570</c:v>
                </c:pt>
                <c:pt idx="17">
                  <c:v>638</c:v>
                </c:pt>
                <c:pt idx="18">
                  <c:v>641</c:v>
                </c:pt>
                <c:pt idx="19">
                  <c:v>698</c:v>
                </c:pt>
                <c:pt idx="20">
                  <c:v>822</c:v>
                </c:pt>
                <c:pt idx="21">
                  <c:v>958</c:v>
                </c:pt>
                <c:pt idx="22">
                  <c:v>1149</c:v>
                </c:pt>
                <c:pt idx="23">
                  <c:v>1389</c:v>
                </c:pt>
              </c:numCache>
            </c:numRef>
          </c:xVal>
          <c:yVal>
            <c:numRef>
              <c:f>Calibration!$B$7:$B$30</c:f>
              <c:numCache>
                <c:formatCode>General</c:formatCode>
                <c:ptCount val="24"/>
                <c:pt idx="0">
                  <c:v>90</c:v>
                </c:pt>
                <c:pt idx="1">
                  <c:v>85</c:v>
                </c:pt>
                <c:pt idx="2">
                  <c:v>80</c:v>
                </c:pt>
                <c:pt idx="3">
                  <c:v>75</c:v>
                </c:pt>
                <c:pt idx="4">
                  <c:v>70</c:v>
                </c:pt>
                <c:pt idx="5">
                  <c:v>65</c:v>
                </c:pt>
                <c:pt idx="6">
                  <c:v>60</c:v>
                </c:pt>
                <c:pt idx="7">
                  <c:v>53.3</c:v>
                </c:pt>
                <c:pt idx="8">
                  <c:v>49.4</c:v>
                </c:pt>
                <c:pt idx="9">
                  <c:v>43.5</c:v>
                </c:pt>
                <c:pt idx="10">
                  <c:v>36.9</c:v>
                </c:pt>
                <c:pt idx="11">
                  <c:v>36.5</c:v>
                </c:pt>
                <c:pt idx="12">
                  <c:v>36.200000000000003</c:v>
                </c:pt>
                <c:pt idx="13">
                  <c:v>33.9</c:v>
                </c:pt>
                <c:pt idx="14">
                  <c:v>30.8</c:v>
                </c:pt>
                <c:pt idx="15">
                  <c:v>28</c:v>
                </c:pt>
                <c:pt idx="16">
                  <c:v>25.3</c:v>
                </c:pt>
                <c:pt idx="17">
                  <c:v>22.3</c:v>
                </c:pt>
                <c:pt idx="18">
                  <c:v>21.8</c:v>
                </c:pt>
                <c:pt idx="19">
                  <c:v>18.8</c:v>
                </c:pt>
                <c:pt idx="20">
                  <c:v>13.1</c:v>
                </c:pt>
                <c:pt idx="21">
                  <c:v>9.5</c:v>
                </c:pt>
                <c:pt idx="22">
                  <c:v>4.9000000000000004</c:v>
                </c:pt>
                <c:pt idx="23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DB0-4FE2-B7B7-2A5DB7888828}"/>
            </c:ext>
          </c:extLst>
        </c:ser>
        <c:axId val="74174464"/>
        <c:axId val="74176768"/>
      </c:scatterChart>
      <c:valAx>
        <c:axId val="741744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/>
                  <a:t>Resistance</a:t>
                </a:r>
                <a:r>
                  <a:rPr lang="en-GB" sz="1100" b="1" baseline="0"/>
                  <a:t> /ohms</a:t>
                </a:r>
                <a:endParaRPr lang="en-GB" sz="1100" b="1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76768"/>
        <c:crosses val="autoZero"/>
        <c:crossBetween val="midCat"/>
      </c:valAx>
      <c:valAx>
        <c:axId val="74176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/>
                  <a:t> Temperature</a:t>
                </a:r>
                <a:r>
                  <a:rPr lang="en-GB" sz="1100" b="1" baseline="0"/>
                  <a:t> /degrees Celsius</a:t>
                </a:r>
                <a:endParaRPr lang="en-GB" sz="1100" b="1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7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5</xdr:row>
      <xdr:rowOff>19049</xdr:rowOff>
    </xdr:from>
    <xdr:to>
      <xdr:col>16</xdr:col>
      <xdr:colOff>76200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247651</xdr:colOff>
      <xdr:row>21</xdr:row>
      <xdr:rowOff>142875</xdr:rowOff>
    </xdr:from>
    <xdr:to>
      <xdr:col>11</xdr:col>
      <xdr:colOff>342900</xdr:colOff>
      <xdr:row>34</xdr:row>
      <xdr:rowOff>180976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487680</xdr:colOff>
      <xdr:row>21</xdr:row>
      <xdr:rowOff>156210</xdr:rowOff>
    </xdr:from>
    <xdr:to>
      <xdr:col>16</xdr:col>
      <xdr:colOff>20955</xdr:colOff>
      <xdr:row>35</xdr:row>
      <xdr:rowOff>3811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487680</xdr:colOff>
      <xdr:row>5</xdr:row>
      <xdr:rowOff>45720</xdr:rowOff>
    </xdr:from>
    <xdr:to>
      <xdr:col>29</xdr:col>
      <xdr:colOff>15240</xdr:colOff>
      <xdr:row>34</xdr:row>
      <xdr:rowOff>175260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373305</xdr:colOff>
      <xdr:row>1</xdr:row>
      <xdr:rowOff>113236</xdr:rowOff>
    </xdr:from>
    <xdr:to>
      <xdr:col>23</xdr:col>
      <xdr:colOff>413849</xdr:colOff>
      <xdr:row>22</xdr:row>
      <xdr:rowOff>144780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22405" y="296116"/>
          <a:ext cx="4307744" cy="556366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419100</xdr:colOff>
      <xdr:row>4</xdr:row>
      <xdr:rowOff>121920</xdr:rowOff>
    </xdr:from>
    <xdr:to>
      <xdr:col>16</xdr:col>
      <xdr:colOff>167640</xdr:colOff>
      <xdr:row>29</xdr:row>
      <xdr:rowOff>15240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381000</xdr:colOff>
      <xdr:row>24</xdr:row>
      <xdr:rowOff>30480</xdr:rowOff>
    </xdr:from>
    <xdr:to>
      <xdr:col>23</xdr:col>
      <xdr:colOff>441960</xdr:colOff>
      <xdr:row>33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37"/>
  <sheetViews>
    <sheetView workbookViewId="0">
      <selection activeCell="G7" sqref="G7"/>
    </sheetView>
  </sheetViews>
  <sheetFormatPr defaultRowHeight="14.4"/>
  <sheetData>
    <row r="2" spans="2:7">
      <c r="B2" s="1" t="s">
        <v>0</v>
      </c>
    </row>
    <row r="3" spans="2:7">
      <c r="B3" s="1" t="s">
        <v>1</v>
      </c>
    </row>
    <row r="4" spans="2:7">
      <c r="B4" s="1"/>
    </row>
    <row r="5" spans="2:7">
      <c r="B5" s="5" t="s">
        <v>10</v>
      </c>
      <c r="C5" s="5"/>
      <c r="G5" s="5" t="s">
        <v>9</v>
      </c>
    </row>
    <row r="6" spans="2:7">
      <c r="B6" s="6" t="s">
        <v>2</v>
      </c>
      <c r="C6" s="6" t="s">
        <v>3</v>
      </c>
      <c r="D6" s="2" t="s">
        <v>4</v>
      </c>
      <c r="E6" s="4" t="s">
        <v>5</v>
      </c>
      <c r="F6" s="4" t="s">
        <v>7</v>
      </c>
      <c r="G6" s="8" t="s">
        <v>6</v>
      </c>
    </row>
    <row r="7" spans="2:7">
      <c r="B7" s="7">
        <v>90</v>
      </c>
      <c r="C7" s="7">
        <v>0.126</v>
      </c>
      <c r="D7" s="3">
        <f t="shared" ref="D7:D30" si="0">C7*1000</f>
        <v>126</v>
      </c>
      <c r="E7" s="3">
        <f t="shared" ref="E7:E30" si="1">LN(D7)</f>
        <v>4.836281906951478</v>
      </c>
      <c r="F7" s="3">
        <f>LN(B7)</f>
        <v>4.499809670330265</v>
      </c>
      <c r="G7" s="9">
        <f t="shared" ref="G7:G30" si="2">EXP( 7.0762 -0.0271*B7)</f>
        <v>103.25482892532116</v>
      </c>
    </row>
    <row r="8" spans="2:7">
      <c r="B8" s="7">
        <v>85</v>
      </c>
      <c r="C8" s="7">
        <v>0.13</v>
      </c>
      <c r="D8" s="3">
        <f t="shared" si="0"/>
        <v>130</v>
      </c>
      <c r="E8" s="3">
        <f t="shared" si="1"/>
        <v>4.8675344504555822</v>
      </c>
      <c r="F8" s="3">
        <f t="shared" ref="F8:F30" si="3">LN(B8)</f>
        <v>4.4426512564903167</v>
      </c>
      <c r="G8" s="9">
        <f t="shared" si="2"/>
        <v>118.2380541166968</v>
      </c>
    </row>
    <row r="9" spans="2:7">
      <c r="B9" s="7">
        <v>80</v>
      </c>
      <c r="C9" s="7">
        <v>0.13800000000000001</v>
      </c>
      <c r="D9" s="3">
        <f t="shared" si="0"/>
        <v>138</v>
      </c>
      <c r="E9" s="3">
        <f t="shared" si="1"/>
        <v>4.9272536851572051</v>
      </c>
      <c r="F9" s="3">
        <f t="shared" si="3"/>
        <v>4.3820266346738812</v>
      </c>
      <c r="G9" s="9">
        <f t="shared" si="2"/>
        <v>135.3954830665991</v>
      </c>
    </row>
    <row r="10" spans="2:7">
      <c r="B10" s="7">
        <v>75</v>
      </c>
      <c r="C10" s="7">
        <v>0.151</v>
      </c>
      <c r="D10" s="3">
        <f t="shared" si="0"/>
        <v>151</v>
      </c>
      <c r="E10" s="3">
        <f t="shared" si="1"/>
        <v>5.0172798368149243</v>
      </c>
      <c r="F10" s="3">
        <f t="shared" si="3"/>
        <v>4.3174881135363101</v>
      </c>
      <c r="G10" s="9">
        <f t="shared" si="2"/>
        <v>155.04261273400829</v>
      </c>
    </row>
    <row r="11" spans="2:7">
      <c r="B11" s="7">
        <v>70</v>
      </c>
      <c r="C11" s="7">
        <v>0.17199999999999999</v>
      </c>
      <c r="D11" s="3">
        <f t="shared" si="0"/>
        <v>172</v>
      </c>
      <c r="E11" s="3">
        <f t="shared" si="1"/>
        <v>5.1474944768134527</v>
      </c>
      <c r="F11" s="3">
        <f t="shared" si="3"/>
        <v>4.2484952420493594</v>
      </c>
      <c r="G11" s="9">
        <f t="shared" si="2"/>
        <v>177.54072158790999</v>
      </c>
    </row>
    <row r="12" spans="2:7">
      <c r="B12" s="7">
        <v>65</v>
      </c>
      <c r="C12" s="7">
        <v>0.192</v>
      </c>
      <c r="D12" s="3">
        <f t="shared" si="0"/>
        <v>192</v>
      </c>
      <c r="E12" s="3">
        <f t="shared" si="1"/>
        <v>5.2574953720277815</v>
      </c>
      <c r="F12" s="3">
        <f t="shared" si="3"/>
        <v>4.1743872698956368</v>
      </c>
      <c r="G12" s="9">
        <f t="shared" si="2"/>
        <v>203.30351292539714</v>
      </c>
    </row>
    <row r="13" spans="2:7">
      <c r="B13" s="7">
        <v>60</v>
      </c>
      <c r="C13" s="7">
        <v>0.216</v>
      </c>
      <c r="D13" s="3">
        <f t="shared" si="0"/>
        <v>216</v>
      </c>
      <c r="E13" s="3">
        <f t="shared" si="1"/>
        <v>5.3752784076841653</v>
      </c>
      <c r="F13" s="3">
        <f t="shared" si="3"/>
        <v>4.0943445622221004</v>
      </c>
      <c r="G13" s="9">
        <f t="shared" si="2"/>
        <v>232.80472219631741</v>
      </c>
    </row>
    <row r="14" spans="2:7">
      <c r="B14" s="7">
        <v>53.3</v>
      </c>
      <c r="C14" s="7">
        <v>0.26100000000000001</v>
      </c>
      <c r="D14" s="3">
        <f t="shared" si="0"/>
        <v>261</v>
      </c>
      <c r="E14" s="3">
        <f t="shared" si="1"/>
        <v>5.5645204073226937</v>
      </c>
      <c r="F14" s="3">
        <f t="shared" si="3"/>
        <v>3.9759363311717988</v>
      </c>
      <c r="G14" s="9">
        <f t="shared" si="2"/>
        <v>279.15578634917978</v>
      </c>
    </row>
    <row r="15" spans="2:7">
      <c r="B15" s="7">
        <v>49.4</v>
      </c>
      <c r="C15" s="7">
        <v>0.28599999999999998</v>
      </c>
      <c r="D15" s="3">
        <f t="shared" si="0"/>
        <v>286</v>
      </c>
      <c r="E15" s="3">
        <f t="shared" si="1"/>
        <v>5.6559918108198524</v>
      </c>
      <c r="F15" s="3">
        <f t="shared" si="3"/>
        <v>3.8999504241938769</v>
      </c>
      <c r="G15" s="9">
        <f t="shared" si="2"/>
        <v>310.27530996004435</v>
      </c>
    </row>
    <row r="16" spans="2:7">
      <c r="B16" s="7">
        <v>43.5</v>
      </c>
      <c r="C16" s="7">
        <v>0.34499999999999997</v>
      </c>
      <c r="D16" s="3">
        <f t="shared" si="0"/>
        <v>345</v>
      </c>
      <c r="E16" s="3">
        <f t="shared" si="1"/>
        <v>5.8435444170313602</v>
      </c>
      <c r="F16" s="3">
        <f t="shared" si="3"/>
        <v>3.7727609380946383</v>
      </c>
      <c r="G16" s="9">
        <f t="shared" si="2"/>
        <v>364.07139918184276</v>
      </c>
    </row>
    <row r="17" spans="2:7">
      <c r="B17" s="7">
        <v>36.9</v>
      </c>
      <c r="C17" s="7">
        <v>0.43099999999999999</v>
      </c>
      <c r="D17" s="3">
        <f t="shared" si="0"/>
        <v>431</v>
      </c>
      <c r="E17" s="3">
        <f t="shared" si="1"/>
        <v>6.0661080901037474</v>
      </c>
      <c r="F17" s="3">
        <f t="shared" si="3"/>
        <v>3.6082115510464816</v>
      </c>
      <c r="G17" s="9">
        <f t="shared" si="2"/>
        <v>435.37598887438367</v>
      </c>
    </row>
    <row r="18" spans="2:7">
      <c r="B18" s="7">
        <v>36.5</v>
      </c>
      <c r="C18" s="7">
        <v>0.42399999999999999</v>
      </c>
      <c r="D18" s="3">
        <f t="shared" si="0"/>
        <v>424</v>
      </c>
      <c r="E18" s="3">
        <f t="shared" si="1"/>
        <v>6.0497334552319577</v>
      </c>
      <c r="F18" s="3">
        <f t="shared" si="3"/>
        <v>3.597312260588446</v>
      </c>
      <c r="G18" s="9">
        <f t="shared" si="2"/>
        <v>440.12113683067457</v>
      </c>
    </row>
    <row r="19" spans="2:7">
      <c r="B19" s="7">
        <v>36.200000000000003</v>
      </c>
      <c r="C19" s="7">
        <v>0.434</v>
      </c>
      <c r="D19" s="3">
        <f t="shared" si="0"/>
        <v>434</v>
      </c>
      <c r="E19" s="3">
        <f t="shared" si="1"/>
        <v>6.0730445341004051</v>
      </c>
      <c r="F19" s="3">
        <f t="shared" si="3"/>
        <v>3.5890591188317256</v>
      </c>
      <c r="G19" s="9">
        <f t="shared" si="2"/>
        <v>443.7139064925608</v>
      </c>
    </row>
    <row r="20" spans="2:7">
      <c r="B20" s="7">
        <v>33.9</v>
      </c>
      <c r="C20" s="7">
        <v>0.46700000000000003</v>
      </c>
      <c r="D20" s="3">
        <f t="shared" si="0"/>
        <v>467</v>
      </c>
      <c r="E20" s="3">
        <f t="shared" si="1"/>
        <v>6.1463292576688975</v>
      </c>
      <c r="F20" s="3">
        <f t="shared" si="3"/>
        <v>3.5234150143864045</v>
      </c>
      <c r="G20" s="9">
        <f t="shared" si="2"/>
        <v>472.25070536180738</v>
      </c>
    </row>
    <row r="21" spans="2:7">
      <c r="B21" s="7">
        <v>30.8</v>
      </c>
      <c r="C21" s="7">
        <v>0.50700000000000001</v>
      </c>
      <c r="D21" s="3">
        <f t="shared" si="0"/>
        <v>507</v>
      </c>
      <c r="E21" s="3">
        <f t="shared" si="1"/>
        <v>6.2285110035911835</v>
      </c>
      <c r="F21" s="3">
        <f t="shared" si="3"/>
        <v>3.427514689979529</v>
      </c>
      <c r="G21" s="9">
        <f t="shared" si="2"/>
        <v>513.63864863390495</v>
      </c>
    </row>
    <row r="22" spans="2:7">
      <c r="B22" s="7">
        <v>28</v>
      </c>
      <c r="C22" s="7">
        <v>0.53200000000000003</v>
      </c>
      <c r="D22" s="3">
        <f t="shared" si="0"/>
        <v>532</v>
      </c>
      <c r="E22" s="3">
        <f t="shared" si="1"/>
        <v>6.2766434893416445</v>
      </c>
      <c r="F22" s="3">
        <f t="shared" si="3"/>
        <v>3.3322045101752038</v>
      </c>
      <c r="G22" s="9">
        <f t="shared" si="2"/>
        <v>554.13037888134261</v>
      </c>
    </row>
    <row r="23" spans="2:7">
      <c r="B23" s="7">
        <v>25.3</v>
      </c>
      <c r="C23" s="7">
        <v>0.56999999999999995</v>
      </c>
      <c r="D23" s="3">
        <f t="shared" si="0"/>
        <v>570</v>
      </c>
      <c r="E23" s="3">
        <f t="shared" si="1"/>
        <v>6.3456363608285962</v>
      </c>
      <c r="F23" s="3">
        <f t="shared" si="3"/>
        <v>3.2308043957334744</v>
      </c>
      <c r="G23" s="9">
        <f t="shared" si="2"/>
        <v>596.19631475373433</v>
      </c>
    </row>
    <row r="24" spans="2:7">
      <c r="B24" s="7">
        <v>22.3</v>
      </c>
      <c r="C24" s="7">
        <v>0.63800000000000001</v>
      </c>
      <c r="D24" s="3">
        <f t="shared" si="0"/>
        <v>638</v>
      </c>
      <c r="E24" s="3">
        <f t="shared" si="1"/>
        <v>6.4583382833447898</v>
      </c>
      <c r="F24" s="3">
        <f t="shared" si="3"/>
        <v>3.1045866784660729</v>
      </c>
      <c r="G24" s="9">
        <f t="shared" si="2"/>
        <v>646.69191083432941</v>
      </c>
    </row>
    <row r="25" spans="2:7">
      <c r="B25" s="7">
        <v>21.8</v>
      </c>
      <c r="C25" s="7">
        <v>0.64100000000000001</v>
      </c>
      <c r="D25" s="3">
        <f t="shared" si="0"/>
        <v>641</v>
      </c>
      <c r="E25" s="3">
        <f t="shared" si="1"/>
        <v>6.4630294569206699</v>
      </c>
      <c r="F25" s="3">
        <f t="shared" si="3"/>
        <v>3.0819099697950434</v>
      </c>
      <c r="G25" s="9">
        <f t="shared" si="2"/>
        <v>655.51422240422892</v>
      </c>
    </row>
    <row r="26" spans="2:7">
      <c r="B26" s="7">
        <v>18.8</v>
      </c>
      <c r="C26" s="7">
        <v>0.69799999999999995</v>
      </c>
      <c r="D26" s="3">
        <f t="shared" si="0"/>
        <v>698</v>
      </c>
      <c r="E26" s="3">
        <f t="shared" si="1"/>
        <v>6.5482191027623724</v>
      </c>
      <c r="F26" s="3">
        <f t="shared" si="3"/>
        <v>2.9338568698359038</v>
      </c>
      <c r="G26" s="9">
        <f t="shared" si="2"/>
        <v>711.03382321437789</v>
      </c>
    </row>
    <row r="27" spans="2:7">
      <c r="B27" s="7">
        <v>13.1</v>
      </c>
      <c r="C27" s="7">
        <v>0.82199999999999995</v>
      </c>
      <c r="D27" s="3">
        <f t="shared" si="0"/>
        <v>822</v>
      </c>
      <c r="E27" s="3">
        <f t="shared" si="1"/>
        <v>6.7117403950561796</v>
      </c>
      <c r="F27" s="3">
        <f t="shared" si="3"/>
        <v>2.5726122302071057</v>
      </c>
      <c r="G27" s="9">
        <f t="shared" si="2"/>
        <v>829.8043913972225</v>
      </c>
    </row>
    <row r="28" spans="2:7">
      <c r="B28" s="7">
        <v>9.5</v>
      </c>
      <c r="C28" s="7">
        <v>0.95799999999999996</v>
      </c>
      <c r="D28" s="3">
        <f t="shared" si="0"/>
        <v>958</v>
      </c>
      <c r="E28" s="3">
        <f t="shared" si="1"/>
        <v>6.8648477779708603</v>
      </c>
      <c r="F28" s="3">
        <f t="shared" si="3"/>
        <v>2.2512917986064953</v>
      </c>
      <c r="G28" s="9">
        <f t="shared" si="2"/>
        <v>914.84074413375788</v>
      </c>
    </row>
    <row r="29" spans="2:7">
      <c r="B29" s="7">
        <v>4.9000000000000004</v>
      </c>
      <c r="C29" s="7">
        <v>1.149</v>
      </c>
      <c r="D29" s="3">
        <f t="shared" si="0"/>
        <v>1149</v>
      </c>
      <c r="E29" s="3">
        <f t="shared" si="1"/>
        <v>7.0466472778487557</v>
      </c>
      <c r="F29" s="3">
        <f t="shared" si="3"/>
        <v>1.589235205116581</v>
      </c>
      <c r="G29" s="9">
        <f t="shared" si="2"/>
        <v>1036.297972802108</v>
      </c>
    </row>
    <row r="30" spans="2:7">
      <c r="B30" s="7">
        <v>0</v>
      </c>
      <c r="C30" s="7">
        <v>1.389</v>
      </c>
      <c r="D30" s="3">
        <f t="shared" si="0"/>
        <v>1389</v>
      </c>
      <c r="E30" s="3">
        <f t="shared" si="1"/>
        <v>7.2363393427543441</v>
      </c>
      <c r="F30" s="3" t="e">
        <f t="shared" si="3"/>
        <v>#NUM!</v>
      </c>
      <c r="G30" s="9">
        <f t="shared" si="2"/>
        <v>1183.4628044174076</v>
      </c>
    </row>
    <row r="32" spans="2:7">
      <c r="B32" t="s">
        <v>11</v>
      </c>
    </row>
    <row r="33" spans="2:13">
      <c r="B33" t="s">
        <v>12</v>
      </c>
    </row>
    <row r="35" spans="2:13">
      <c r="B35" t="s">
        <v>13</v>
      </c>
    </row>
    <row r="37" spans="2:13">
      <c r="M37" t="s">
        <v>8</v>
      </c>
    </row>
  </sheetData>
  <autoFilter ref="B6:G6">
    <sortState ref="B6:F29">
      <sortCondition descending="1" ref="B5"/>
    </sortState>
  </autoFilter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K29"/>
  <sheetViews>
    <sheetView tabSelected="1" workbookViewId="0">
      <selection activeCell="H3" sqref="H3"/>
    </sheetView>
  </sheetViews>
  <sheetFormatPr defaultRowHeight="14.4"/>
  <cols>
    <col min="3" max="3" width="16.5546875" customWidth="1"/>
    <col min="4" max="4" width="15.6640625" customWidth="1"/>
    <col min="5" max="5" width="16" customWidth="1"/>
    <col min="7" max="7" width="14.109375" bestFit="1" customWidth="1"/>
    <col min="10" max="10" width="12.6640625" bestFit="1" customWidth="1"/>
  </cols>
  <sheetData>
    <row r="2" spans="2:11" ht="21">
      <c r="B2" s="10" t="s">
        <v>14</v>
      </c>
      <c r="C2" s="11"/>
      <c r="D2" s="11"/>
      <c r="E2" s="11"/>
      <c r="G2" s="17" t="s">
        <v>15</v>
      </c>
      <c r="H2" s="17">
        <v>350</v>
      </c>
      <c r="I2" s="11"/>
      <c r="J2" s="17" t="s">
        <v>19</v>
      </c>
      <c r="K2" s="17">
        <v>2</v>
      </c>
    </row>
    <row r="3" spans="2:11" ht="21">
      <c r="B3" s="11"/>
      <c r="C3" s="11"/>
      <c r="D3" s="11"/>
      <c r="E3" s="11"/>
    </row>
    <row r="4" spans="2:11" ht="15.6">
      <c r="B4" s="16" t="s">
        <v>10</v>
      </c>
      <c r="C4" s="16"/>
      <c r="D4" s="16" t="s">
        <v>16</v>
      </c>
      <c r="E4" s="16"/>
    </row>
    <row r="5" spans="2:11" ht="21">
      <c r="B5" s="12" t="s">
        <v>2</v>
      </c>
      <c r="C5" s="12" t="s">
        <v>3</v>
      </c>
      <c r="D5" s="13" t="s">
        <v>18</v>
      </c>
      <c r="E5" s="13" t="s">
        <v>17</v>
      </c>
    </row>
    <row r="6" spans="2:11" ht="21">
      <c r="B6" s="14">
        <v>90</v>
      </c>
      <c r="C6" s="14">
        <v>0.126</v>
      </c>
      <c r="D6" s="15">
        <f>(C6*1000)/(C6*1000+$H$2)</f>
        <v>0.26470588235294118</v>
      </c>
      <c r="E6" s="15">
        <f>D6/C6</f>
        <v>2.1008403361344539</v>
      </c>
    </row>
    <row r="7" spans="2:11" ht="21">
      <c r="B7" s="14">
        <v>85</v>
      </c>
      <c r="C7" s="14">
        <v>0.13</v>
      </c>
      <c r="D7" s="15">
        <f t="shared" ref="D7:D29" si="0">(C7*1000)/(C7*1000+$H$2)</f>
        <v>0.27083333333333331</v>
      </c>
      <c r="E7" s="15">
        <f t="shared" ref="E7:E29" si="1">D7/C7</f>
        <v>2.083333333333333</v>
      </c>
    </row>
    <row r="8" spans="2:11" ht="21">
      <c r="B8" s="14">
        <v>80</v>
      </c>
      <c r="C8" s="14">
        <v>0.13800000000000001</v>
      </c>
      <c r="D8" s="15">
        <f t="shared" si="0"/>
        <v>0.28278688524590162</v>
      </c>
      <c r="E8" s="15">
        <f t="shared" si="1"/>
        <v>2.0491803278688523</v>
      </c>
    </row>
    <row r="9" spans="2:11" ht="21">
      <c r="B9" s="14">
        <v>75</v>
      </c>
      <c r="C9" s="14">
        <v>0.151</v>
      </c>
      <c r="D9" s="15">
        <f t="shared" si="0"/>
        <v>0.30139720558882238</v>
      </c>
      <c r="E9" s="15">
        <f t="shared" si="1"/>
        <v>1.9960079840319365</v>
      </c>
    </row>
    <row r="10" spans="2:11" ht="21">
      <c r="B10" s="14">
        <v>70</v>
      </c>
      <c r="C10" s="14">
        <v>0.17199999999999999</v>
      </c>
      <c r="D10" s="15">
        <f t="shared" si="0"/>
        <v>0.32950191570881227</v>
      </c>
      <c r="E10" s="15">
        <f t="shared" si="1"/>
        <v>1.9157088122605366</v>
      </c>
    </row>
    <row r="11" spans="2:11" ht="21">
      <c r="B11" s="14">
        <v>65</v>
      </c>
      <c r="C11" s="14">
        <v>0.192</v>
      </c>
      <c r="D11" s="15">
        <f t="shared" si="0"/>
        <v>0.35424354243542433</v>
      </c>
      <c r="E11" s="15">
        <f t="shared" si="1"/>
        <v>1.8450184501845017</v>
      </c>
    </row>
    <row r="12" spans="2:11" ht="21">
      <c r="B12" s="14">
        <v>60</v>
      </c>
      <c r="C12" s="14">
        <v>0.216</v>
      </c>
      <c r="D12" s="15">
        <f t="shared" si="0"/>
        <v>0.38162544169611307</v>
      </c>
      <c r="E12" s="15">
        <f t="shared" si="1"/>
        <v>1.7667844522968197</v>
      </c>
    </row>
    <row r="13" spans="2:11" ht="21">
      <c r="B13" s="14">
        <v>53.3</v>
      </c>
      <c r="C13" s="14">
        <v>0.26100000000000001</v>
      </c>
      <c r="D13" s="15">
        <f t="shared" si="0"/>
        <v>0.42716857610474634</v>
      </c>
      <c r="E13" s="15">
        <f t="shared" si="1"/>
        <v>1.6366612111292962</v>
      </c>
    </row>
    <row r="14" spans="2:11" ht="21">
      <c r="B14" s="14">
        <v>49.4</v>
      </c>
      <c r="C14" s="14">
        <v>0.28599999999999998</v>
      </c>
      <c r="D14" s="15">
        <f t="shared" si="0"/>
        <v>0.44968553459119498</v>
      </c>
      <c r="E14" s="15">
        <f t="shared" si="1"/>
        <v>1.5723270440251573</v>
      </c>
    </row>
    <row r="15" spans="2:11" ht="21">
      <c r="B15" s="14">
        <v>43.5</v>
      </c>
      <c r="C15" s="14">
        <v>0.34499999999999997</v>
      </c>
      <c r="D15" s="15">
        <f t="shared" si="0"/>
        <v>0.49640287769784175</v>
      </c>
      <c r="E15" s="15">
        <f t="shared" si="1"/>
        <v>1.4388489208633095</v>
      </c>
    </row>
    <row r="16" spans="2:11" ht="21">
      <c r="B16" s="14">
        <v>36.9</v>
      </c>
      <c r="C16" s="14">
        <v>0.43099999999999999</v>
      </c>
      <c r="D16" s="15">
        <f t="shared" si="0"/>
        <v>0.55185659411011523</v>
      </c>
      <c r="E16" s="15">
        <f t="shared" si="1"/>
        <v>1.2804097311139564</v>
      </c>
    </row>
    <row r="17" spans="2:5" ht="21">
      <c r="B17" s="14">
        <v>36.5</v>
      </c>
      <c r="C17" s="14">
        <v>0.42399999999999999</v>
      </c>
      <c r="D17" s="15">
        <f t="shared" si="0"/>
        <v>0.54780361757105944</v>
      </c>
      <c r="E17" s="15">
        <f t="shared" si="1"/>
        <v>1.2919896640826873</v>
      </c>
    </row>
    <row r="18" spans="2:5" ht="21">
      <c r="B18" s="14">
        <v>36.200000000000003</v>
      </c>
      <c r="C18" s="14">
        <v>0.434</v>
      </c>
      <c r="D18" s="15">
        <f t="shared" si="0"/>
        <v>0.5535714285714286</v>
      </c>
      <c r="E18" s="15">
        <f t="shared" si="1"/>
        <v>1.2755102040816326</v>
      </c>
    </row>
    <row r="19" spans="2:5" ht="21">
      <c r="B19" s="14">
        <v>33.9</v>
      </c>
      <c r="C19" s="14">
        <v>0.46700000000000003</v>
      </c>
      <c r="D19" s="15">
        <f t="shared" si="0"/>
        <v>0.57160342717258261</v>
      </c>
      <c r="E19" s="15">
        <f t="shared" si="1"/>
        <v>1.2239902080783354</v>
      </c>
    </row>
    <row r="20" spans="2:5" ht="21">
      <c r="B20" s="14">
        <v>30.8</v>
      </c>
      <c r="C20" s="14">
        <v>0.50700000000000001</v>
      </c>
      <c r="D20" s="15">
        <f t="shared" si="0"/>
        <v>0.59159859976662776</v>
      </c>
      <c r="E20" s="15">
        <f t="shared" si="1"/>
        <v>1.1668611435239207</v>
      </c>
    </row>
    <row r="21" spans="2:5" ht="21">
      <c r="B21" s="14">
        <v>28</v>
      </c>
      <c r="C21" s="14">
        <v>0.53200000000000003</v>
      </c>
      <c r="D21" s="15">
        <f t="shared" si="0"/>
        <v>0.60317460317460314</v>
      </c>
      <c r="E21" s="15">
        <f t="shared" si="1"/>
        <v>1.1337868480725621</v>
      </c>
    </row>
    <row r="22" spans="2:5" ht="21">
      <c r="B22" s="14">
        <v>25.3</v>
      </c>
      <c r="C22" s="14">
        <v>0.56999999999999995</v>
      </c>
      <c r="D22" s="15">
        <f t="shared" si="0"/>
        <v>0.61956521739130432</v>
      </c>
      <c r="E22" s="15">
        <f t="shared" si="1"/>
        <v>1.0869565217391304</v>
      </c>
    </row>
    <row r="23" spans="2:5" ht="21">
      <c r="B23" s="14">
        <v>22.3</v>
      </c>
      <c r="C23" s="14">
        <v>0.63800000000000001</v>
      </c>
      <c r="D23" s="15">
        <f t="shared" si="0"/>
        <v>0.64574898785425106</v>
      </c>
      <c r="E23" s="15">
        <f t="shared" si="1"/>
        <v>1.0121457489878543</v>
      </c>
    </row>
    <row r="24" spans="2:5" ht="21">
      <c r="B24" s="14">
        <v>21.8</v>
      </c>
      <c r="C24" s="14">
        <v>0.64100000000000001</v>
      </c>
      <c r="D24" s="15">
        <f t="shared" si="0"/>
        <v>0.64682139253279514</v>
      </c>
      <c r="E24" s="15">
        <f t="shared" si="1"/>
        <v>1.0090817356205852</v>
      </c>
    </row>
    <row r="25" spans="2:5" ht="21">
      <c r="B25" s="14">
        <v>18.8</v>
      </c>
      <c r="C25" s="14">
        <v>0.69799999999999995</v>
      </c>
      <c r="D25" s="15">
        <f t="shared" si="0"/>
        <v>0.66603053435114501</v>
      </c>
      <c r="E25" s="15">
        <f t="shared" si="1"/>
        <v>0.95419847328244278</v>
      </c>
    </row>
    <row r="26" spans="2:5" ht="21">
      <c r="B26" s="14">
        <v>13.1</v>
      </c>
      <c r="C26" s="14">
        <v>0.82199999999999995</v>
      </c>
      <c r="D26" s="15">
        <f t="shared" si="0"/>
        <v>0.70136518771331058</v>
      </c>
      <c r="E26" s="15">
        <f t="shared" si="1"/>
        <v>0.85324232081911267</v>
      </c>
    </row>
    <row r="27" spans="2:5" ht="21">
      <c r="B27" s="14">
        <v>9.5</v>
      </c>
      <c r="C27" s="14">
        <v>0.95799999999999996</v>
      </c>
      <c r="D27" s="15">
        <f t="shared" si="0"/>
        <v>0.73241590214067276</v>
      </c>
      <c r="E27" s="15">
        <f t="shared" si="1"/>
        <v>0.76452599388379205</v>
      </c>
    </row>
    <row r="28" spans="2:5" ht="21">
      <c r="B28" s="14">
        <v>4.9000000000000004</v>
      </c>
      <c r="C28" s="14">
        <v>1.149</v>
      </c>
      <c r="D28" s="15">
        <f t="shared" si="0"/>
        <v>0.76651100733822553</v>
      </c>
      <c r="E28" s="15">
        <f t="shared" si="1"/>
        <v>0.66711140760507004</v>
      </c>
    </row>
    <row r="29" spans="2:5" ht="21">
      <c r="B29" s="14">
        <v>0</v>
      </c>
      <c r="C29" s="14">
        <v>1.389</v>
      </c>
      <c r="D29" s="15">
        <f t="shared" si="0"/>
        <v>0.79873490511788381</v>
      </c>
      <c r="E29" s="15">
        <f t="shared" si="1"/>
        <v>0.57504312823461756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Calibration</vt:lpstr>
      <vt:lpstr>Potential divider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2016-11-01T12:27:32Z</dcterms:modified>
</cp:coreProperties>
</file>